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192.168.200.20\v\OFICINA LIBRE ACCESO\- - - 2024\1 - Enero\Excell\"/>
    </mc:Choice>
  </mc:AlternateContent>
  <bookViews>
    <workbookView xWindow="0" yWindow="0" windowWidth="20490" windowHeight="7755"/>
  </bookViews>
  <sheets>
    <sheet name="Balance General" sheetId="1" r:id="rId1"/>
    <sheet name="Estado de Rendimiento" sheetId="2" r:id="rId2"/>
    <sheet name="Estado Flujo Efectivo" sheetId="3" r:id="rId3"/>
  </sheets>
  <externalReferences>
    <externalReference r:id="rId4"/>
    <externalReference r:id="rId5"/>
  </externalReferences>
  <definedNames>
    <definedName name="_xlnm.Print_Area" localSheetId="0">'Balance General'!$A$1:$D$79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7" i="2" l="1"/>
  <c r="C17" i="2"/>
  <c r="C33" i="2" s="1"/>
  <c r="K1048574" i="1" l="1"/>
  <c r="J1048574" i="1"/>
  <c r="I1048574" i="1"/>
  <c r="C62" i="1"/>
  <c r="C61" i="1"/>
  <c r="C59" i="1"/>
  <c r="C64" i="1" s="1"/>
  <c r="C54" i="1"/>
  <c r="C37" i="1"/>
  <c r="C45" i="1" s="1"/>
  <c r="C56" i="1" s="1"/>
  <c r="C31" i="1"/>
  <c r="C28" i="1"/>
  <c r="C19" i="1"/>
  <c r="C18" i="1"/>
  <c r="C17" i="1"/>
  <c r="C14" i="1"/>
  <c r="C21" i="1" s="1"/>
  <c r="C33" i="1" s="1"/>
  <c r="C65" i="1" l="1"/>
</calcChain>
</file>

<file path=xl/sharedStrings.xml><?xml version="1.0" encoding="utf-8"?>
<sst xmlns="http://schemas.openxmlformats.org/spreadsheetml/2006/main" count="139" uniqueCount="128">
  <si>
    <t>SERVICIO NACIONAL DE SALUD</t>
  </si>
  <si>
    <t>HOSPITAL UNIIVERSITARIO DOCENTE  TRAUMATOLOGICO DR. NEY ARIAS LORA</t>
  </si>
  <si>
    <t xml:space="preserve"> Balance General</t>
  </si>
  <si>
    <t xml:space="preserve"> Al _31__de_Enero  _del__2024</t>
  </si>
  <si>
    <t xml:space="preserve">   ( VALORES ES RD$)</t>
  </si>
  <si>
    <t>Activos</t>
  </si>
  <si>
    <t>Activos corrientes</t>
  </si>
  <si>
    <t xml:space="preserve">Efectivo y equivalente de efectivo (Notas 7) </t>
  </si>
  <si>
    <t>Inversiones a corto plazo (Nota 8)</t>
  </si>
  <si>
    <t>Porción corriente de documentos por cobrar (Nota 9)</t>
  </si>
  <si>
    <t>Cuenta por cobrar a corto plazo (Notas 8)</t>
  </si>
  <si>
    <t>Inventarios (Nota 9)</t>
  </si>
  <si>
    <t>Pagos anticipados (Nota 10)</t>
  </si>
  <si>
    <t>Otros activos corrientes (Nota 11)</t>
  </si>
  <si>
    <t>Total activos corrientes</t>
  </si>
  <si>
    <t>Activos no corrientes</t>
  </si>
  <si>
    <t>Cuentas por cobrar a largo plazo (Notas 14)</t>
  </si>
  <si>
    <t>Documentos por cobrar (Nota 15)</t>
  </si>
  <si>
    <t>Inversiones a largo plazo (Nota 16)</t>
  </si>
  <si>
    <t>Otros activos financieros (Notas 17)</t>
  </si>
  <si>
    <t>Propiedad, planta y equipo neto (Nota 11)</t>
  </si>
  <si>
    <t>Activos intangibles (Nota 19)</t>
  </si>
  <si>
    <t>Otros activos no financieros (Nota 20)</t>
  </si>
  <si>
    <t>Total activos no corrientes</t>
  </si>
  <si>
    <t>Total activos</t>
  </si>
  <si>
    <t>Pasivos corrientes</t>
  </si>
  <si>
    <t>Sobregiro bancario (Nota 21)</t>
  </si>
  <si>
    <t>Cuentas por pagar a corto plazo (Nota 12)</t>
  </si>
  <si>
    <t xml:space="preserve"> Préstamos a corto plazo (Nota 23)</t>
  </si>
  <si>
    <t xml:space="preserve">Parte corriente de préstamos a largo plazo (Nota 24) </t>
  </si>
  <si>
    <t>Retenciones y acumulaciones por pagar (Nota 25)</t>
  </si>
  <si>
    <t xml:space="preserve"> Provisiones a corto plazo (Nota 26)</t>
  </si>
  <si>
    <t>Beneficios a empleados a corto plazo (Nota 27)</t>
  </si>
  <si>
    <t xml:space="preserve"> Pensiones (Nota 28)</t>
  </si>
  <si>
    <t>Otros pasivos corrientes (Nota 29)</t>
  </si>
  <si>
    <t>Total pasivos corrientes</t>
  </si>
  <si>
    <t>Pasivos no corrientes</t>
  </si>
  <si>
    <t>Cuentas por pagar a largo plazo (Nota 30)</t>
  </si>
  <si>
    <t>Préstamos a largo plazo (Nota 31)</t>
  </si>
  <si>
    <t xml:space="preserve">Instrumentos de deuda (Nota 32) </t>
  </si>
  <si>
    <t>Provisiones a largo plazo (Nota 33)</t>
  </si>
  <si>
    <t>Beneficios a empleados a largo plazo (Nota 34)</t>
  </si>
  <si>
    <t xml:space="preserve"> Otros pasivos no corrientes (Nota 35)</t>
  </si>
  <si>
    <t>Total pasivos no corrientes</t>
  </si>
  <si>
    <t>Total pasivos</t>
  </si>
  <si>
    <t>Activos Netos/Patrimonio (Notas 13)</t>
  </si>
  <si>
    <t>Capital</t>
  </si>
  <si>
    <t>Reservas</t>
  </si>
  <si>
    <t>Resultado del período (ahorro / desahorro)</t>
  </si>
  <si>
    <t>Resultado acumulado</t>
  </si>
  <si>
    <t>Intereses minoritarios</t>
  </si>
  <si>
    <t>Patrimonio Neto</t>
  </si>
  <si>
    <t>Total Activos Netos/Patrimonio mas Pasivos</t>
  </si>
  <si>
    <t>Licda. Cynthia Payano</t>
  </si>
  <si>
    <t xml:space="preserve"> Gerente de Contabilidad</t>
  </si>
  <si>
    <t>HOSPITAL  UNIVERSITARIO DOCENTE TRAUMATOLOGICO DR. NEY ARIAS LORA</t>
  </si>
  <si>
    <t>Estado de Rendimiento Financiero</t>
  </si>
  <si>
    <t xml:space="preserve"> Al _31__de_ Enero  _del__2024</t>
  </si>
  <si>
    <t>Ingresos (Notas 14)</t>
  </si>
  <si>
    <t>Impuestos</t>
  </si>
  <si>
    <t>Ingresos por transacciones con contraprestación</t>
  </si>
  <si>
    <t>Transferencias y donaciones</t>
  </si>
  <si>
    <t>Recargos, multas y otros ingresos</t>
  </si>
  <si>
    <t>Total ingresos</t>
  </si>
  <si>
    <t>Gastos (Notas 15, 16, 17, 18, 19, )</t>
  </si>
  <si>
    <t>Sueldos, salarios y beneficios a empleados</t>
  </si>
  <si>
    <t>Subvenciones y otros pagos por transferencias</t>
  </si>
  <si>
    <t>Suministros y material para consumo</t>
  </si>
  <si>
    <t>Gasto de depreciación y amortización</t>
  </si>
  <si>
    <t>Deterioro del valor de propiedad, planta y equipo</t>
  </si>
  <si>
    <t>Otros gastos</t>
  </si>
  <si>
    <t>Gastos financieros</t>
  </si>
  <si>
    <t>Total gastos</t>
  </si>
  <si>
    <t>Ganancia (perdida) por diferencia cambiaria</t>
  </si>
  <si>
    <t>0 (0)</t>
  </si>
  <si>
    <t>Participación en resultado de asociadas</t>
  </si>
  <si>
    <t>Atribuible a:</t>
  </si>
  <si>
    <t>Propietarios de la entidad controladora</t>
  </si>
  <si>
    <t>Hospital Universitario Docente Traumatologico Dr. Ney Arias Lora</t>
  </si>
  <si>
    <t>Estado de Flujo de Efectivo</t>
  </si>
  <si>
    <t>Del Ejercicio Terminado  al 31 de Enero   2024</t>
  </si>
  <si>
    <t>(Valores en RD$)</t>
  </si>
  <si>
    <t>Flujo de efectivo procedentes de actividades operativas</t>
  </si>
  <si>
    <t>Cobros impuestos</t>
  </si>
  <si>
    <t>Contribuciones de la seguridad social</t>
  </si>
  <si>
    <t>Cobros por venta de bienes y servicios y arrendamientos</t>
  </si>
  <si>
    <t xml:space="preserve">Cobros de subvenciones, transferencias, y otras asignaciones </t>
  </si>
  <si>
    <t>Cobros de seguros por primas, reclamos y otros</t>
  </si>
  <si>
    <t>Cobros por contratos mantenidos para negocios o intercambio</t>
  </si>
  <si>
    <t>Cobros de intereses financieros</t>
  </si>
  <si>
    <t>Otros cobros</t>
  </si>
  <si>
    <t xml:space="preserve">Pagos a otras entidades para financiar sus operaciones (Transferencias) </t>
  </si>
  <si>
    <t>Pagos a los trabajadores o en beneficio de ellos</t>
  </si>
  <si>
    <t xml:space="preserve">Pagos por contribuciones a la seguridad social </t>
  </si>
  <si>
    <t>Pagos de pensiones y jubilaciones</t>
  </si>
  <si>
    <t>Pagos a proveedores</t>
  </si>
  <si>
    <t>Pagos por contratos mantenidos para negocios o intercambio</t>
  </si>
  <si>
    <t>Pagos de intereses</t>
  </si>
  <si>
    <t>Otros pagos</t>
  </si>
  <si>
    <t>Flujos de efectivo netos de las actividades de operación</t>
  </si>
  <si>
    <t>Flujos de efectivo de las actividades de inversión</t>
  </si>
  <si>
    <t>Cobros por venta de propiedad, planta y equipo</t>
  </si>
  <si>
    <t>Cobros por venta de intangibles y otros activos de largo plazo</t>
  </si>
  <si>
    <t xml:space="preserve">Cobros por títulos patrimoniales o de deuda y participación en asociaciones </t>
  </si>
  <si>
    <t>Cobros por reembolsos de préstamos o anticipos hechos a terceros</t>
  </si>
  <si>
    <t xml:space="preserve">Cobros por conceptos de contratos a futuro, a plazo, opciones o permuta </t>
  </si>
  <si>
    <t>Pagos por adquisición de propiedad, planta y equipo</t>
  </si>
  <si>
    <t xml:space="preserve">Pagos por adquisición de intangibles y otros activos de largo plazo </t>
  </si>
  <si>
    <t>Pagos por adquisición de títulos patrimoniales o de deuda y participación en asociaciones</t>
  </si>
  <si>
    <t xml:space="preserve">Pagos por otorgamiento de préstamos o anticipos hechos a terceros </t>
  </si>
  <si>
    <t xml:space="preserve">Pagos por conceptos de contratos a futuro, a plazo, opciones o permuta </t>
  </si>
  <si>
    <t>Pagos por costos de construcciones y desarrollos en proceso</t>
  </si>
  <si>
    <t>Flujos de efectivo netos por las actividades de inversión</t>
  </si>
  <si>
    <t>Flujos de efectivo de las actividades de financiación</t>
  </si>
  <si>
    <t>Cobro por emisión de títulos de deudas, bonos</t>
  </si>
  <si>
    <t>Cobro por préstamos, pagarés, hipotecas</t>
  </si>
  <si>
    <t>Cobro por aporte de accionista</t>
  </si>
  <si>
    <t xml:space="preserve">Cobro de los arrendatarios por contratos de arrendamientos financieros </t>
  </si>
  <si>
    <t>Pago reembolso en efectivo de los montos recibidos en emisión de títulos de deudas, bonos</t>
  </si>
  <si>
    <t>Pago reembolso en efectivo de los montos recibidos en préstamos, pagarés, hipotecas</t>
  </si>
  <si>
    <t xml:space="preserve">Pago reembolso de efectivo recibió por aporte de accionista </t>
  </si>
  <si>
    <t>Pago por distribución/dividendos al gobierno</t>
  </si>
  <si>
    <t>Pago de los arrendatarios por contratos de arrendamientos financieros</t>
  </si>
  <si>
    <t xml:space="preserve"> Otros pagos</t>
  </si>
  <si>
    <t>Flujos de efectivo netos por las actividades de financiación</t>
  </si>
  <si>
    <t xml:space="preserve">Incremento/(Disminución) neta en el efectivo y equivalentes al efectivo </t>
  </si>
  <si>
    <t>Efectivo y equivalentes al efectivo al principio del periodo</t>
  </si>
  <si>
    <t>Efectivo y equivalentes al efectivo al final del periodo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</si>
</sst>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43" formatCode="_(* #,##0.00_);_(* \(#,##0.00\);_(* &quot;-&quot;??_);_(@_)"/>
    <numFmt numFmtId="164" formatCode="_-* #,##0.00\ _€_-;\-* #,##0.00\ _€_-;_-* &quot;-&quot;??\ _€_-;_-@_-"/>
    <numFmt numFmtId="165" formatCode="#,##0.0000000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2"/>
      <color theme="1"/>
      <name val="Calibri"/>
      <family val="2"/>
      <scheme val="minor"/>
    </font>
    <font>
      <b/>
      <sz val="14"/>
      <name val="Arial"/>
      <family val="2"/>
    </font>
    <font>
      <b/>
      <sz val="12"/>
      <name val="Arial"/>
      <family val="2"/>
    </font>
    <font>
      <b/>
      <sz val="12"/>
      <color rgb="FF231F20"/>
      <name val="Times New Roman"/>
      <family val="1"/>
    </font>
    <font>
      <sz val="12"/>
      <color rgb="FF231F20"/>
      <name val="Times New Roman"/>
      <family val="1"/>
    </font>
    <font>
      <sz val="12"/>
      <color theme="1"/>
      <name val="Times New Roman"/>
      <family val="1"/>
    </font>
    <font>
      <b/>
      <u/>
      <sz val="12"/>
      <color rgb="FF231F20"/>
      <name val="Times New Roman"/>
      <family val="1"/>
    </font>
    <font>
      <sz val="12"/>
      <name val="Times New Roman"/>
      <family val="1"/>
    </font>
    <font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Arial"/>
      <family val="2"/>
    </font>
    <font>
      <b/>
      <sz val="12"/>
      <name val="Times New Roman"/>
      <family val="1"/>
    </font>
    <font>
      <b/>
      <sz val="12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Times New Roman"/>
      <family val="1"/>
    </font>
    <font>
      <b/>
      <sz val="15"/>
      <color theme="1"/>
      <name val="Arial"/>
      <family val="2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99">
    <xf numFmtId="0" fontId="0" fillId="0" borderId="0" xfId="0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0" fillId="2" borderId="0" xfId="0" applyFill="1" applyBorder="1" applyAlignment="1">
      <alignment vertical="center"/>
    </xf>
    <xf numFmtId="43" fontId="3" fillId="0" borderId="0" xfId="1" applyFont="1"/>
    <xf numFmtId="0" fontId="3" fillId="0" borderId="0" xfId="0" applyFont="1"/>
    <xf numFmtId="0" fontId="2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43" fontId="3" fillId="0" borderId="0" xfId="0" applyNumberFormat="1" applyFont="1"/>
    <xf numFmtId="0" fontId="3" fillId="0" borderId="0" xfId="0" applyFont="1" applyAlignment="1">
      <alignment vertical="center" wrapText="1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 wrapText="1" indent="1"/>
    </xf>
    <xf numFmtId="43" fontId="8" fillId="0" borderId="0" xfId="0" applyNumberFormat="1" applyFont="1"/>
    <xf numFmtId="43" fontId="7" fillId="0" borderId="0" xfId="0" applyNumberFormat="1" applyFont="1" applyAlignment="1">
      <alignment horizontal="center" vertical="center" wrapText="1"/>
    </xf>
    <xf numFmtId="43" fontId="7" fillId="0" borderId="0" xfId="1" applyFont="1" applyAlignment="1">
      <alignment horizontal="center" vertical="center" wrapText="1"/>
    </xf>
    <xf numFmtId="43" fontId="7" fillId="0" borderId="1" xfId="0" applyNumberFormat="1" applyFont="1" applyBorder="1" applyAlignment="1">
      <alignment horizontal="center" vertical="center" wrapText="1"/>
    </xf>
    <xf numFmtId="43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43" fontId="6" fillId="0" borderId="2" xfId="0" applyNumberFormat="1" applyFont="1" applyBorder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43" fontId="10" fillId="0" borderId="0" xfId="0" applyNumberFormat="1" applyFont="1" applyAlignment="1">
      <alignment horizontal="center" vertical="center" wrapText="1"/>
    </xf>
    <xf numFmtId="43" fontId="6" fillId="0" borderId="0" xfId="1" applyFont="1" applyAlignment="1">
      <alignment horizontal="center" vertical="center" wrapText="1"/>
    </xf>
    <xf numFmtId="0" fontId="11" fillId="0" borderId="0" xfId="0" applyFont="1"/>
    <xf numFmtId="43" fontId="6" fillId="0" borderId="3" xfId="0" applyNumberFormat="1" applyFont="1" applyBorder="1" applyAlignment="1">
      <alignment horizontal="center" vertical="center" wrapText="1"/>
    </xf>
    <xf numFmtId="43" fontId="11" fillId="0" borderId="0" xfId="0" applyNumberFormat="1" applyFont="1"/>
    <xf numFmtId="43" fontId="6" fillId="0" borderId="3" xfId="0" applyNumberFormat="1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 indent="1"/>
    </xf>
    <xf numFmtId="0" fontId="12" fillId="0" borderId="0" xfId="0" applyFont="1"/>
    <xf numFmtId="4" fontId="6" fillId="0" borderId="0" xfId="0" applyNumberFormat="1" applyFont="1" applyAlignment="1">
      <alignment horizontal="right" vertical="center" wrapText="1"/>
    </xf>
    <xf numFmtId="43" fontId="12" fillId="0" borderId="0" xfId="1" applyFont="1"/>
    <xf numFmtId="164" fontId="6" fillId="0" borderId="3" xfId="1" applyNumberFormat="1" applyFont="1" applyBorder="1" applyAlignment="1">
      <alignment horizontal="right" vertical="center" wrapText="1"/>
    </xf>
    <xf numFmtId="165" fontId="3" fillId="0" borderId="0" xfId="0" applyNumberFormat="1" applyFont="1"/>
    <xf numFmtId="43" fontId="11" fillId="0" borderId="0" xfId="1" applyFont="1"/>
    <xf numFmtId="43" fontId="11" fillId="0" borderId="0" xfId="1" applyFont="1" applyAlignment="1">
      <alignment horizontal="right"/>
    </xf>
    <xf numFmtId="0" fontId="12" fillId="0" borderId="1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 indent="1"/>
    </xf>
    <xf numFmtId="43" fontId="13" fillId="0" borderId="0" xfId="1" applyFont="1" applyFill="1" applyAlignment="1">
      <alignment vertical="center"/>
    </xf>
    <xf numFmtId="43" fontId="13" fillId="0" borderId="0" xfId="1" applyFont="1" applyFill="1" applyBorder="1" applyAlignment="1">
      <alignment vertical="center"/>
    </xf>
    <xf numFmtId="0" fontId="5" fillId="2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43" fontId="2" fillId="0" borderId="0" xfId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43" fontId="11" fillId="0" borderId="0" xfId="1" applyFont="1" applyFill="1"/>
    <xf numFmtId="0" fontId="1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43" fontId="10" fillId="0" borderId="0" xfId="0" applyNumberFormat="1" applyFont="1" applyAlignment="1">
      <alignment horizontal="center" vertical="center"/>
    </xf>
    <xf numFmtId="43" fontId="16" fillId="0" borderId="0" xfId="1" applyFont="1" applyFill="1"/>
    <xf numFmtId="43" fontId="16" fillId="0" borderId="0" xfId="1" applyFont="1"/>
    <xf numFmtId="4" fontId="15" fillId="0" borderId="3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1" fillId="0" borderId="0" xfId="0" applyFont="1" applyBorder="1"/>
    <xf numFmtId="43" fontId="10" fillId="0" borderId="0" xfId="1" applyFont="1" applyAlignment="1">
      <alignment horizontal="center" vertical="center"/>
    </xf>
    <xf numFmtId="0" fontId="6" fillId="0" borderId="0" xfId="0" applyFont="1" applyAlignment="1">
      <alignment horizontal="left" vertical="center" indent="5"/>
    </xf>
    <xf numFmtId="164" fontId="15" fillId="0" borderId="3" xfId="0" applyNumberFormat="1" applyFont="1" applyBorder="1" applyAlignment="1">
      <alignment horizontal="center" vertical="center"/>
    </xf>
    <xf numFmtId="43" fontId="15" fillId="0" borderId="3" xfId="0" applyNumberFormat="1" applyFont="1" applyBorder="1" applyAlignment="1">
      <alignment horizontal="center" vertical="center"/>
    </xf>
    <xf numFmtId="0" fontId="7" fillId="0" borderId="0" xfId="0" applyFont="1" applyAlignment="1">
      <alignment horizontal="left" vertical="center" indent="5"/>
    </xf>
    <xf numFmtId="0" fontId="3" fillId="0" borderId="0" xfId="0" applyFont="1" applyAlignment="1">
      <alignment horizontal="left"/>
    </xf>
    <xf numFmtId="0" fontId="15" fillId="0" borderId="4" xfId="0" applyFont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 wrapText="1"/>
    </xf>
    <xf numFmtId="1" fontId="10" fillId="0" borderId="0" xfId="1" applyNumberFormat="1" applyFont="1" applyAlignment="1">
      <alignment horizontal="center" vertical="center" wrapText="1"/>
    </xf>
    <xf numFmtId="41" fontId="10" fillId="0" borderId="0" xfId="1" applyNumberFormat="1" applyFont="1" applyAlignment="1">
      <alignment horizontal="center" vertical="center" wrapText="1"/>
    </xf>
    <xf numFmtId="43" fontId="6" fillId="0" borderId="3" xfId="1" applyFont="1" applyBorder="1" applyAlignment="1">
      <alignment horizontal="center" vertical="center" wrapText="1"/>
    </xf>
    <xf numFmtId="43" fontId="15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vertical="top" wrapText="1"/>
    </xf>
    <xf numFmtId="43" fontId="3" fillId="0" borderId="0" xfId="1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43" fontId="7" fillId="0" borderId="0" xfId="1" applyFont="1" applyAlignment="1">
      <alignment horizontal="justify" vertical="center" wrapText="1"/>
    </xf>
    <xf numFmtId="0" fontId="10" fillId="0" borderId="0" xfId="0" applyFont="1" applyAlignment="1">
      <alignment horizontal="justify" vertical="center" wrapText="1"/>
    </xf>
    <xf numFmtId="0" fontId="7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43" fontId="11" fillId="0" borderId="0" xfId="1" applyFont="1" applyAlignment="1">
      <alignment horizontal="center"/>
    </xf>
    <xf numFmtId="43" fontId="7" fillId="0" borderId="1" xfId="1" applyFont="1" applyBorder="1" applyAlignment="1">
      <alignment horizontal="center" vertical="center" wrapText="1"/>
    </xf>
    <xf numFmtId="43" fontId="10" fillId="0" borderId="0" xfId="0" applyNumberFormat="1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43" fontId="15" fillId="0" borderId="0" xfId="0" applyNumberFormat="1" applyFont="1" applyBorder="1" applyAlignment="1">
      <alignment horizontal="center" vertical="center" wrapText="1"/>
    </xf>
    <xf numFmtId="0" fontId="11" fillId="0" borderId="0" xfId="0" applyFont="1" applyBorder="1" applyAlignment="1">
      <alignment vertical="center" wrapText="1"/>
    </xf>
    <xf numFmtId="43" fontId="10" fillId="0" borderId="0" xfId="1" applyFont="1" applyBorder="1" applyAlignment="1">
      <alignment horizontal="right" vertical="center" wrapText="1"/>
    </xf>
    <xf numFmtId="43" fontId="17" fillId="0" borderId="0" xfId="0" applyNumberFormat="1" applyFont="1"/>
    <xf numFmtId="4" fontId="13" fillId="0" borderId="0" xfId="0" applyNumberFormat="1" applyFont="1"/>
    <xf numFmtId="0" fontId="18" fillId="0" borderId="0" xfId="0" applyFont="1" applyAlignment="1">
      <alignment horizontal="center" vertical="center"/>
    </xf>
    <xf numFmtId="0" fontId="0" fillId="2" borderId="0" xfId="0" applyFont="1" applyFill="1" applyAlignment="1">
      <alignment vertical="center"/>
    </xf>
    <xf numFmtId="0" fontId="19" fillId="2" borderId="0" xfId="0" applyFont="1" applyFill="1" applyAlignment="1">
      <alignment horizontal="center" vertical="center"/>
    </xf>
    <xf numFmtId="0" fontId="19" fillId="2" borderId="0" xfId="0" applyFont="1" applyFill="1" applyAlignment="1">
      <alignment vertical="center"/>
    </xf>
    <xf numFmtId="0" fontId="0" fillId="2" borderId="0" xfId="0" applyFont="1" applyFill="1" applyBorder="1" applyAlignment="1">
      <alignment vertical="center"/>
    </xf>
    <xf numFmtId="0" fontId="20" fillId="2" borderId="0" xfId="0" applyFont="1" applyFill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2.xml"/><Relationship Id="rId4" Type="http://schemas.openxmlformats.org/officeDocument/2006/relationships/externalLink" Target="externalLinks/externalLink1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830036</xdr:colOff>
      <xdr:row>0</xdr:row>
      <xdr:rowOff>27214</xdr:rowOff>
    </xdr:from>
    <xdr:to>
      <xdr:col>2</xdr:col>
      <xdr:colOff>830036</xdr:colOff>
      <xdr:row>2</xdr:row>
      <xdr:rowOff>84365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049611" y="27214"/>
          <a:ext cx="0" cy="4381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152400</xdr:rowOff>
    </xdr:from>
    <xdr:to>
      <xdr:col>0</xdr:col>
      <xdr:colOff>1952625</xdr:colOff>
      <xdr:row>3</xdr:row>
      <xdr:rowOff>104775</xdr:rowOff>
    </xdr:to>
    <xdr:pic>
      <xdr:nvPicPr>
        <xdr:cNvPr id="5" name="Imagen 4"/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952625" cy="52387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523875</xdr:colOff>
      <xdr:row>69</xdr:row>
      <xdr:rowOff>180975</xdr:rowOff>
    </xdr:from>
    <xdr:to>
      <xdr:col>3</xdr:col>
      <xdr:colOff>431800</xdr:colOff>
      <xdr:row>76</xdr:row>
      <xdr:rowOff>174625</xdr:rowOff>
    </xdr:to>
    <xdr:pic>
      <xdr:nvPicPr>
        <xdr:cNvPr id="6" name="Picture 55"/>
        <xdr:cNvPicPr/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3450" y="10115550"/>
          <a:ext cx="1641475" cy="1393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104776</xdr:colOff>
      <xdr:row>0</xdr:row>
      <xdr:rowOff>152400</xdr:rowOff>
    </xdr:from>
    <xdr:to>
      <xdr:col>1</xdr:col>
      <xdr:colOff>1162051</xdr:colOff>
      <xdr:row>3</xdr:row>
      <xdr:rowOff>57150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6" y="152400"/>
          <a:ext cx="1600200" cy="50482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1066800</xdr:colOff>
      <xdr:row>41</xdr:row>
      <xdr:rowOff>190500</xdr:rowOff>
    </xdr:from>
    <xdr:to>
      <xdr:col>3</xdr:col>
      <xdr:colOff>1241425</xdr:colOff>
      <xdr:row>48</xdr:row>
      <xdr:rowOff>184150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33900" y="8258175"/>
          <a:ext cx="1641475" cy="1393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142875</xdr:colOff>
      <xdr:row>0</xdr:row>
      <xdr:rowOff>114300</xdr:rowOff>
    </xdr:from>
    <xdr:to>
      <xdr:col>1</xdr:col>
      <xdr:colOff>990600</xdr:colOff>
      <xdr:row>2</xdr:row>
      <xdr:rowOff>133349</xdr:rowOff>
    </xdr:to>
    <xdr:pic>
      <xdr:nvPicPr>
        <xdr:cNvPr id="2" name="Imagen 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2875" y="114300"/>
          <a:ext cx="1371600" cy="419099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742950</xdr:colOff>
      <xdr:row>67</xdr:row>
      <xdr:rowOff>180975</xdr:rowOff>
    </xdr:from>
    <xdr:to>
      <xdr:col>4</xdr:col>
      <xdr:colOff>3175</xdr:colOff>
      <xdr:row>74</xdr:row>
      <xdr:rowOff>174625</xdr:rowOff>
    </xdr:to>
    <xdr:pic>
      <xdr:nvPicPr>
        <xdr:cNvPr id="3" name="Picture 55"/>
        <xdr:cNvPicPr/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81600" y="7381875"/>
          <a:ext cx="1641475" cy="139382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payano\Desktop\Trabajos%20Realizados%20por%20Cynthia%20Payano\Estados%20Financieros\A&#241;o%202024\Enero%202024\Estados%20Financieros%20%20Enero%20%20202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TNAL-cont-01\Users\Users\gpayano\Desktop\Trabajos%20Realizados%20por%20Cynthia%20Payano\Estados%20Financieros\A&#241;o%202022\Septiembre%202022\Estados%20Financieros%20%20Septiembre%20%20%20%20%20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stados de Comparacion de los I"/>
      <sheetName val="Notas de 7 al 48"/>
      <sheetName val="Efectivo y Equivalente a efecti"/>
      <sheetName val="Cuentas Por Cobrar"/>
      <sheetName val="Inventario"/>
      <sheetName val="Pagos Anticipados "/>
      <sheetName val="Activo Fijo"/>
      <sheetName val="Cuentas Por Pagar"/>
      <sheetName val="Ejecucion Presupuestaria"/>
      <sheetName val="Consolidado de ejecuciones"/>
      <sheetName val="Hoja4"/>
      <sheetName val="NOTAS 7 AL 48 "/>
      <sheetName val="NOTA PPE"/>
    </sheetNames>
    <sheetDataSet>
      <sheetData sheetId="0">
        <row r="63">
          <cell r="C63">
            <v>26136497.638333328</v>
          </cell>
        </row>
      </sheetData>
      <sheetData sheetId="1">
        <row r="35">
          <cell r="B35">
            <v>26136497.638333328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25">
          <cell r="C25">
            <v>86089342.689999998</v>
          </cell>
        </row>
      </sheetData>
      <sheetData sheetId="12">
        <row r="19">
          <cell r="D19">
            <v>429949371.00999999</v>
          </cell>
        </row>
      </sheetData>
      <sheetData sheetId="13">
        <row r="22">
          <cell r="C22">
            <v>138850776.20019999</v>
          </cell>
        </row>
      </sheetData>
      <sheetData sheetId="14">
        <row r="21">
          <cell r="K21">
            <v>837317.80500000017</v>
          </cell>
        </row>
      </sheetData>
      <sheetData sheetId="15">
        <row r="21">
          <cell r="D21">
            <v>82723436.549999997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stado de Situación Mesual"/>
      <sheetName val="Estado de Rend. Fianac. Mensual"/>
      <sheetName val="Flujo de Efectivo Mensual"/>
      <sheetName val="Estado de Situación Comparativo"/>
      <sheetName val="Est. de Rend. Finan Comparativo"/>
      <sheetName val="Cambio del Patrimonio"/>
      <sheetName val="Flujo de Efectivo Comparativo"/>
      <sheetName val="Estado Comparativo"/>
      <sheetName val="Cambio de Patrimonio"/>
      <sheetName val="Efectivo y Equivalente a efecti"/>
      <sheetName val="Cuentas Por Cobrar"/>
      <sheetName val="Pagos Anticipados "/>
      <sheetName val="Inventario"/>
      <sheetName val="Activo Fijo"/>
      <sheetName val="Cuentas Por Pagar"/>
      <sheetName val="Ejecucion Presupuestaria"/>
      <sheetName val="Hoja1"/>
      <sheetName val="Hoja2"/>
      <sheetName val="NOTAS 7 AL 48 "/>
      <sheetName val="NOTA PPE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7">
          <cell r="B17">
            <v>412502736.45999998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15">
          <cell r="C15">
            <v>0</v>
          </cell>
        </row>
      </sheetData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574"/>
  <sheetViews>
    <sheetView tabSelected="1" workbookViewId="0">
      <selection activeCell="E7" sqref="E7"/>
    </sheetView>
  </sheetViews>
  <sheetFormatPr baseColWidth="10" defaultColWidth="11.42578125" defaultRowHeight="15.75" x14ac:dyDescent="0.25"/>
  <cols>
    <col min="1" max="1" width="42.42578125" style="5" customWidth="1"/>
    <col min="2" max="2" width="20.85546875" style="5" customWidth="1"/>
    <col min="3" max="3" width="26" style="4" customWidth="1"/>
    <col min="4" max="4" width="16.42578125" style="5" bestFit="1" customWidth="1"/>
    <col min="5" max="6" width="18.5703125" style="4" bestFit="1" customWidth="1"/>
    <col min="7" max="7" width="14.42578125" style="4" bestFit="1" customWidth="1"/>
    <col min="8" max="8" width="16.85546875" style="4" bestFit="1" customWidth="1"/>
    <col min="9" max="9" width="16.28515625" style="4" bestFit="1" customWidth="1"/>
    <col min="10" max="10" width="12.140625" style="4" bestFit="1" customWidth="1"/>
    <col min="11" max="11" width="14.42578125" style="4" bestFit="1" customWidth="1"/>
    <col min="12" max="16384" width="11.42578125" style="5"/>
  </cols>
  <sheetData>
    <row r="1" spans="1:12" x14ac:dyDescent="0.25">
      <c r="A1" s="1"/>
      <c r="B1" s="2"/>
      <c r="C1" s="1"/>
      <c r="D1" s="3"/>
    </row>
    <row r="2" spans="1:12" x14ac:dyDescent="0.25">
      <c r="A2" s="1"/>
      <c r="B2" s="2"/>
      <c r="C2" s="1"/>
      <c r="D2" s="3"/>
    </row>
    <row r="3" spans="1:12" x14ac:dyDescent="0.25">
      <c r="A3" s="1"/>
      <c r="B3" s="2"/>
      <c r="C3" s="1"/>
      <c r="D3" s="3"/>
    </row>
    <row r="4" spans="1:12" ht="19.5" x14ac:dyDescent="0.25">
      <c r="A4" s="94"/>
      <c r="B4" s="95" t="s">
        <v>0</v>
      </c>
      <c r="C4" s="96"/>
      <c r="D4" s="97"/>
    </row>
    <row r="5" spans="1:12" ht="19.5" x14ac:dyDescent="0.25">
      <c r="A5" s="94"/>
      <c r="B5" s="98" t="s">
        <v>1</v>
      </c>
      <c r="C5" s="96"/>
      <c r="D5" s="97"/>
    </row>
    <row r="6" spans="1:12" x14ac:dyDescent="0.25">
      <c r="A6" s="1"/>
      <c r="B6" s="6"/>
      <c r="C6" s="6"/>
      <c r="D6" s="3"/>
    </row>
    <row r="7" spans="1:12" ht="18" x14ac:dyDescent="0.25">
      <c r="A7" s="1"/>
      <c r="B7" s="7" t="s">
        <v>2</v>
      </c>
      <c r="C7" s="8"/>
      <c r="D7" s="3"/>
    </row>
    <row r="8" spans="1:12" ht="18" x14ac:dyDescent="0.25">
      <c r="A8" s="1"/>
      <c r="B8" s="7" t="s">
        <v>3</v>
      </c>
      <c r="C8" s="8"/>
      <c r="D8" s="3"/>
      <c r="L8" s="9"/>
    </row>
    <row r="9" spans="1:12" x14ac:dyDescent="0.25">
      <c r="A9" s="1"/>
      <c r="B9" s="6" t="s">
        <v>4</v>
      </c>
      <c r="C9" s="2"/>
      <c r="D9" s="3"/>
    </row>
    <row r="10" spans="1:12" x14ac:dyDescent="0.25">
      <c r="A10" s="41"/>
      <c r="B10" s="41"/>
    </row>
    <row r="11" spans="1:12" ht="12.75" customHeight="1" x14ac:dyDescent="0.25">
      <c r="A11" s="10"/>
      <c r="B11" s="11"/>
    </row>
    <row r="12" spans="1:12" x14ac:dyDescent="0.25">
      <c r="A12" s="12" t="s">
        <v>5</v>
      </c>
      <c r="B12" s="10"/>
    </row>
    <row r="13" spans="1:12" x14ac:dyDescent="0.25">
      <c r="A13" s="12" t="s">
        <v>6</v>
      </c>
      <c r="B13" s="10"/>
    </row>
    <row r="14" spans="1:12" x14ac:dyDescent="0.25">
      <c r="A14" s="13" t="s">
        <v>7</v>
      </c>
      <c r="C14" s="14">
        <f>+'[1]Efectivo y Equivalente a efecti'!C25</f>
        <v>86089342.689999998</v>
      </c>
    </row>
    <row r="15" spans="1:12" hidden="1" x14ac:dyDescent="0.25">
      <c r="A15" s="13" t="s">
        <v>8</v>
      </c>
      <c r="C15" s="15">
        <v>0</v>
      </c>
    </row>
    <row r="16" spans="1:12" ht="31.5" hidden="1" x14ac:dyDescent="0.25">
      <c r="A16" s="13" t="s">
        <v>9</v>
      </c>
      <c r="C16" s="15">
        <v>0</v>
      </c>
    </row>
    <row r="17" spans="1:4" x14ac:dyDescent="0.25">
      <c r="A17" s="13" t="s">
        <v>10</v>
      </c>
      <c r="C17" s="14">
        <f>+'[1]Cuentas Por Cobrar'!D19</f>
        <v>429949371.00999999</v>
      </c>
    </row>
    <row r="18" spans="1:4" x14ac:dyDescent="0.25">
      <c r="A18" s="13" t="s">
        <v>11</v>
      </c>
      <c r="C18" s="14">
        <f>+[1]Inventario!C22</f>
        <v>138850776.20019999</v>
      </c>
    </row>
    <row r="19" spans="1:4" x14ac:dyDescent="0.25">
      <c r="A19" s="13" t="s">
        <v>12</v>
      </c>
      <c r="C19" s="16">
        <f>'[1]Pagos Anticipados '!K21</f>
        <v>837317.80500000017</v>
      </c>
    </row>
    <row r="20" spans="1:4" hidden="1" x14ac:dyDescent="0.25">
      <c r="A20" s="13" t="s">
        <v>13</v>
      </c>
      <c r="C20" s="17">
        <v>0</v>
      </c>
    </row>
    <row r="21" spans="1:4" x14ac:dyDescent="0.25">
      <c r="A21" s="12" t="s">
        <v>14</v>
      </c>
      <c r="C21" s="18">
        <f>SUM(C14:C20)</f>
        <v>655726807.70519996</v>
      </c>
    </row>
    <row r="22" spans="1:4" x14ac:dyDescent="0.25">
      <c r="A22" s="12"/>
      <c r="C22" s="19"/>
    </row>
    <row r="23" spans="1:4" x14ac:dyDescent="0.25">
      <c r="A23" s="12" t="s">
        <v>15</v>
      </c>
      <c r="C23" s="20"/>
    </row>
    <row r="24" spans="1:4" hidden="1" x14ac:dyDescent="0.25">
      <c r="A24" s="13" t="s">
        <v>16</v>
      </c>
      <c r="C24" s="21">
        <v>0</v>
      </c>
    </row>
    <row r="25" spans="1:4" hidden="1" x14ac:dyDescent="0.25">
      <c r="A25" s="13" t="s">
        <v>17</v>
      </c>
      <c r="C25" s="21">
        <v>0</v>
      </c>
    </row>
    <row r="26" spans="1:4" hidden="1" x14ac:dyDescent="0.25">
      <c r="A26" s="13" t="s">
        <v>18</v>
      </c>
      <c r="C26" s="21">
        <v>0</v>
      </c>
    </row>
    <row r="27" spans="1:4" hidden="1" x14ac:dyDescent="0.25">
      <c r="A27" s="13" t="s">
        <v>19</v>
      </c>
      <c r="C27" s="21">
        <v>0</v>
      </c>
    </row>
    <row r="28" spans="1:4" x14ac:dyDescent="0.25">
      <c r="A28" s="13" t="s">
        <v>20</v>
      </c>
      <c r="C28" s="15">
        <f>+'[1]Activo Fijo'!D21</f>
        <v>82723436.549999997</v>
      </c>
      <c r="D28" s="9"/>
    </row>
    <row r="29" spans="1:4" x14ac:dyDescent="0.25">
      <c r="A29" s="13" t="s">
        <v>21</v>
      </c>
      <c r="C29" s="16"/>
    </row>
    <row r="30" spans="1:4" hidden="1" x14ac:dyDescent="0.25">
      <c r="A30" s="13" t="s">
        <v>22</v>
      </c>
      <c r="C30" s="22">
        <v>0</v>
      </c>
    </row>
    <row r="31" spans="1:4" x14ac:dyDescent="0.25">
      <c r="A31" s="12" t="s">
        <v>23</v>
      </c>
      <c r="C31" s="18">
        <f>+'[1]Activo Fijo'!D21</f>
        <v>82723436.549999997</v>
      </c>
    </row>
    <row r="32" spans="1:4" x14ac:dyDescent="0.25">
      <c r="A32" s="12"/>
      <c r="C32" s="19"/>
    </row>
    <row r="33" spans="1:3" ht="16.5" thickBot="1" x14ac:dyDescent="0.3">
      <c r="A33" s="12" t="s">
        <v>24</v>
      </c>
      <c r="C33" s="23">
        <f>+C21+C31</f>
        <v>738450244.25519991</v>
      </c>
    </row>
    <row r="34" spans="1:3" ht="16.5" thickTop="1" x14ac:dyDescent="0.25">
      <c r="A34" s="42" t="s">
        <v>25</v>
      </c>
      <c r="C34" s="10"/>
    </row>
    <row r="35" spans="1:3" x14ac:dyDescent="0.25">
      <c r="A35" s="42"/>
      <c r="C35" s="24"/>
    </row>
    <row r="36" spans="1:3" hidden="1" x14ac:dyDescent="0.25">
      <c r="A36" s="13" t="s">
        <v>26</v>
      </c>
      <c r="C36" s="21">
        <v>0</v>
      </c>
    </row>
    <row r="37" spans="1:3" hidden="1" x14ac:dyDescent="0.25">
      <c r="A37" s="13" t="s">
        <v>27</v>
      </c>
      <c r="C37" s="15">
        <f>+'[2]Cuentas Por Pagar'!C15</f>
        <v>0</v>
      </c>
    </row>
    <row r="38" spans="1:3" hidden="1" x14ac:dyDescent="0.25">
      <c r="A38" s="13" t="s">
        <v>28</v>
      </c>
      <c r="C38" s="15">
        <v>0</v>
      </c>
    </row>
    <row r="39" spans="1:3" ht="31.5" hidden="1" x14ac:dyDescent="0.25">
      <c r="A39" s="13" t="s">
        <v>29</v>
      </c>
      <c r="C39" s="15">
        <v>0</v>
      </c>
    </row>
    <row r="40" spans="1:3" ht="31.5" hidden="1" x14ac:dyDescent="0.25">
      <c r="A40" s="13" t="s">
        <v>30</v>
      </c>
      <c r="C40" s="15">
        <v>0</v>
      </c>
    </row>
    <row r="41" spans="1:3" x14ac:dyDescent="0.25">
      <c r="A41" s="13" t="s">
        <v>31</v>
      </c>
      <c r="C41" s="25">
        <v>19995533.210000001</v>
      </c>
    </row>
    <row r="42" spans="1:3" ht="31.5" hidden="1" x14ac:dyDescent="0.25">
      <c r="A42" s="13" t="s">
        <v>32</v>
      </c>
      <c r="C42" s="15">
        <v>0</v>
      </c>
    </row>
    <row r="43" spans="1:3" hidden="1" x14ac:dyDescent="0.25">
      <c r="A43" s="13" t="s">
        <v>33</v>
      </c>
      <c r="C43" s="15">
        <v>0</v>
      </c>
    </row>
    <row r="44" spans="1:3" hidden="1" x14ac:dyDescent="0.25">
      <c r="A44" s="13" t="s">
        <v>34</v>
      </c>
      <c r="C44" s="17">
        <v>0</v>
      </c>
    </row>
    <row r="45" spans="1:3" x14ac:dyDescent="0.25">
      <c r="A45" s="12" t="s">
        <v>35</v>
      </c>
      <c r="C45" s="18">
        <f>SUM(C36:C44)</f>
        <v>19995533.210000001</v>
      </c>
    </row>
    <row r="46" spans="1:3" x14ac:dyDescent="0.25">
      <c r="A46" s="12"/>
      <c r="C46" s="19"/>
    </row>
    <row r="47" spans="1:3" x14ac:dyDescent="0.25">
      <c r="A47" s="12" t="s">
        <v>36</v>
      </c>
      <c r="C47" s="10"/>
    </row>
    <row r="48" spans="1:3" x14ac:dyDescent="0.25">
      <c r="A48" s="13" t="s">
        <v>37</v>
      </c>
      <c r="C48" s="16">
        <v>5327210.5199999996</v>
      </c>
    </row>
    <row r="49" spans="1:11" hidden="1" x14ac:dyDescent="0.25">
      <c r="A49" s="13" t="s">
        <v>38</v>
      </c>
      <c r="C49" s="21">
        <v>0</v>
      </c>
    </row>
    <row r="50" spans="1:11" hidden="1" x14ac:dyDescent="0.25">
      <c r="A50" s="13" t="s">
        <v>39</v>
      </c>
      <c r="C50" s="21">
        <v>0</v>
      </c>
    </row>
    <row r="51" spans="1:11" hidden="1" x14ac:dyDescent="0.25">
      <c r="A51" s="13" t="s">
        <v>40</v>
      </c>
      <c r="C51" s="16"/>
    </row>
    <row r="52" spans="1:11" ht="31.5" hidden="1" x14ac:dyDescent="0.25">
      <c r="A52" s="13" t="s">
        <v>41</v>
      </c>
      <c r="C52" s="21">
        <v>0</v>
      </c>
    </row>
    <row r="53" spans="1:11" hidden="1" x14ac:dyDescent="0.25">
      <c r="A53" s="13" t="s">
        <v>42</v>
      </c>
      <c r="C53" s="22">
        <v>0</v>
      </c>
    </row>
    <row r="54" spans="1:11" x14ac:dyDescent="0.25">
      <c r="A54" s="12" t="s">
        <v>43</v>
      </c>
      <c r="C54" s="26">
        <f>SUM(C48:C53)</f>
        <v>5327210.5199999996</v>
      </c>
    </row>
    <row r="55" spans="1:11" x14ac:dyDescent="0.25">
      <c r="A55" s="12"/>
      <c r="C55" s="19"/>
      <c r="D55" s="27"/>
    </row>
    <row r="56" spans="1:11" x14ac:dyDescent="0.25">
      <c r="A56" s="12" t="s">
        <v>44</v>
      </c>
      <c r="C56" s="28">
        <f>+C45+C54</f>
        <v>25322743.73</v>
      </c>
      <c r="D56" s="27"/>
    </row>
    <row r="57" spans="1:11" x14ac:dyDescent="0.25">
      <c r="A57" s="12"/>
      <c r="C57" s="19"/>
      <c r="D57" s="27"/>
    </row>
    <row r="58" spans="1:11" x14ac:dyDescent="0.25">
      <c r="A58" s="12" t="s">
        <v>45</v>
      </c>
      <c r="C58" s="10"/>
      <c r="D58" s="27"/>
    </row>
    <row r="59" spans="1:11" x14ac:dyDescent="0.25">
      <c r="A59" s="13" t="s">
        <v>46</v>
      </c>
      <c r="C59" s="15">
        <f>+'[2]Cambio de Patrimonio'!B17</f>
        <v>412502736.45999998</v>
      </c>
      <c r="D59" s="27"/>
    </row>
    <row r="60" spans="1:11" x14ac:dyDescent="0.25">
      <c r="A60" s="13" t="s">
        <v>47</v>
      </c>
      <c r="C60" s="21">
        <v>0</v>
      </c>
      <c r="D60" s="29"/>
    </row>
    <row r="61" spans="1:11" x14ac:dyDescent="0.25">
      <c r="A61" s="13" t="s">
        <v>48</v>
      </c>
      <c r="C61" s="30">
        <f>+'[1]Estado de Rend. Fianac. Mensual'!B35</f>
        <v>26136497.638333328</v>
      </c>
      <c r="D61" s="27"/>
    </row>
    <row r="62" spans="1:11" x14ac:dyDescent="0.25">
      <c r="A62" s="13" t="s">
        <v>49</v>
      </c>
      <c r="C62" s="15">
        <f>128702975.48-17612052.12-4031.83-15604876.87-1740780.77+3527+20036404.98+15615527.06+13349766.09-149211+26612.28-45831.96-7005099.322+21203596.21-685.8-4550209.28+34378.87+27401255.11-13031023.34-10763769.97+38724045.51-29401474.24+51497.84-4602570.36-5103861.54-15388+22415155+36753044.56-5819254.59+6719757.92+15255612.5437+7293354.11-18020873.6567+48407492.6127-22298305.43-52188619.7777-4172454.61+82370382.94+1753163.16+144766.74+3046110.03+495836.95-3185622.1</f>
        <v>274488266.42999995</v>
      </c>
      <c r="D62" s="27"/>
    </row>
    <row r="63" spans="1:11" x14ac:dyDescent="0.25">
      <c r="A63" s="13" t="s">
        <v>50</v>
      </c>
      <c r="C63" s="22">
        <v>0</v>
      </c>
      <c r="D63" s="27"/>
    </row>
    <row r="64" spans="1:11" s="32" customFormat="1" x14ac:dyDescent="0.25">
      <c r="A64" s="31" t="s">
        <v>51</v>
      </c>
      <c r="C64" s="33">
        <f>SUM(C59:C63)</f>
        <v>713127500.52833319</v>
      </c>
      <c r="D64" s="27"/>
      <c r="E64" s="4"/>
      <c r="F64" s="4"/>
      <c r="G64" s="4"/>
      <c r="H64" s="4"/>
      <c r="I64" s="4"/>
      <c r="J64" s="34"/>
      <c r="K64" s="34"/>
    </row>
    <row r="65" spans="1:4" ht="31.5" x14ac:dyDescent="0.25">
      <c r="A65" s="12" t="s">
        <v>52</v>
      </c>
      <c r="C65" s="35">
        <f>SUM(C56+C64)</f>
        <v>738450244.25833321</v>
      </c>
      <c r="D65" s="29"/>
    </row>
    <row r="66" spans="1:4" x14ac:dyDescent="0.25">
      <c r="B66" s="36"/>
      <c r="C66" s="37"/>
      <c r="D66" s="27"/>
    </row>
    <row r="67" spans="1:4" x14ac:dyDescent="0.25">
      <c r="B67" s="4"/>
      <c r="C67" s="38"/>
      <c r="D67" s="27"/>
    </row>
    <row r="68" spans="1:4" x14ac:dyDescent="0.25">
      <c r="B68" s="4"/>
      <c r="C68" s="37"/>
      <c r="D68" s="27"/>
    </row>
    <row r="69" spans="1:4" x14ac:dyDescent="0.25">
      <c r="A69"/>
      <c r="B69" s="9"/>
      <c r="C69" s="37"/>
    </row>
    <row r="70" spans="1:4" x14ac:dyDescent="0.25">
      <c r="C70" s="37"/>
    </row>
    <row r="71" spans="1:4" x14ac:dyDescent="0.25">
      <c r="B71"/>
      <c r="C71" s="37"/>
    </row>
    <row r="72" spans="1:4" x14ac:dyDescent="0.25">
      <c r="A72" s="39" t="s">
        <v>53</v>
      </c>
      <c r="C72" s="37"/>
    </row>
    <row r="73" spans="1:4" x14ac:dyDescent="0.25">
      <c r="A73" s="40" t="s">
        <v>54</v>
      </c>
      <c r="C73" s="37"/>
    </row>
    <row r="74" spans="1:4" x14ac:dyDescent="0.25">
      <c r="C74" s="37"/>
    </row>
    <row r="75" spans="1:4" x14ac:dyDescent="0.25">
      <c r="C75" s="37"/>
    </row>
    <row r="76" spans="1:4" x14ac:dyDescent="0.25">
      <c r="C76" s="37"/>
    </row>
    <row r="77" spans="1:4" x14ac:dyDescent="0.25">
      <c r="C77" s="37"/>
    </row>
    <row r="78" spans="1:4" x14ac:dyDescent="0.25">
      <c r="C78" s="37"/>
    </row>
    <row r="79" spans="1:4" x14ac:dyDescent="0.25">
      <c r="C79" s="37"/>
    </row>
    <row r="80" spans="1:4" x14ac:dyDescent="0.25">
      <c r="C80" s="37"/>
    </row>
    <row r="1048574" spans="9:11" x14ac:dyDescent="0.25">
      <c r="I1048574" s="4">
        <f>SUM(G1048574:H1048576)</f>
        <v>0</v>
      </c>
      <c r="J1048574" s="4">
        <f>SUM(J14)</f>
        <v>0</v>
      </c>
      <c r="K1048574" s="4">
        <f>SUM(K12:K1048573)</f>
        <v>0</v>
      </c>
    </row>
  </sheetData>
  <mergeCells count="2">
    <mergeCell ref="A10:B10"/>
    <mergeCell ref="A34:A35"/>
  </mergeCells>
  <printOptions horizontalCentered="1"/>
  <pageMargins left="0.31496062992125984" right="0.31496062992125984" top="0.35433070866141736" bottom="0.35433070866141736" header="0.31496062992125984" footer="0.31496062992125984"/>
  <pageSetup scale="75"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6"/>
  <sheetViews>
    <sheetView workbookViewId="0">
      <selection activeCell="E53" sqref="E53"/>
    </sheetView>
  </sheetViews>
  <sheetFormatPr baseColWidth="10" defaultColWidth="11.42578125" defaultRowHeight="15.75" x14ac:dyDescent="0.25"/>
  <cols>
    <col min="1" max="1" width="8.140625" style="5" customWidth="1"/>
    <col min="2" max="2" width="43.85546875" style="5" customWidth="1"/>
    <col min="3" max="3" width="22" style="27" bestFit="1" customWidth="1"/>
    <col min="4" max="4" width="18.7109375" style="50" customWidth="1"/>
    <col min="5" max="5" width="9.5703125" style="50" customWidth="1"/>
    <col min="6" max="6" width="16.28515625" style="37" bestFit="1" customWidth="1"/>
    <col min="7" max="7" width="43.5703125" style="27" bestFit="1" customWidth="1"/>
    <col min="8" max="8" width="14.42578125" style="37" bestFit="1" customWidth="1"/>
    <col min="9" max="9" width="12.140625" style="37" bestFit="1" customWidth="1"/>
    <col min="10" max="12" width="11.5703125" style="4" bestFit="1" customWidth="1"/>
    <col min="13" max="16384" width="11.42578125" style="5"/>
  </cols>
  <sheetData>
    <row r="1" spans="1:13" x14ac:dyDescent="0.25">
      <c r="B1" s="1"/>
      <c r="C1" s="2"/>
      <c r="D1" s="43"/>
      <c r="E1" s="44"/>
    </row>
    <row r="2" spans="1:13" x14ac:dyDescent="0.25">
      <c r="B2" s="1"/>
      <c r="C2" s="2"/>
      <c r="D2" s="43"/>
      <c r="E2" s="44"/>
    </row>
    <row r="3" spans="1:13" x14ac:dyDescent="0.25">
      <c r="B3" s="1"/>
      <c r="C3" s="2"/>
      <c r="D3" s="43"/>
      <c r="E3" s="44"/>
    </row>
    <row r="4" spans="1:13" x14ac:dyDescent="0.25">
      <c r="B4" s="45" t="s">
        <v>0</v>
      </c>
      <c r="C4" s="45"/>
      <c r="D4" s="45"/>
      <c r="E4" s="44"/>
    </row>
    <row r="5" spans="1:13" ht="19.5" customHeight="1" x14ac:dyDescent="0.25">
      <c r="A5" s="46" t="s">
        <v>55</v>
      </c>
      <c r="B5" s="46"/>
      <c r="C5" s="46"/>
      <c r="D5" s="46"/>
      <c r="E5" s="46"/>
    </row>
    <row r="6" spans="1:13" x14ac:dyDescent="0.25">
      <c r="B6" s="1"/>
      <c r="C6" s="6"/>
      <c r="D6" s="47"/>
      <c r="E6" s="44"/>
    </row>
    <row r="7" spans="1:13" x14ac:dyDescent="0.25">
      <c r="B7" s="45" t="s">
        <v>56</v>
      </c>
      <c r="C7" s="45"/>
      <c r="D7" s="45"/>
      <c r="E7" s="44"/>
    </row>
    <row r="8" spans="1:13" x14ac:dyDescent="0.25">
      <c r="B8" s="48" t="s">
        <v>57</v>
      </c>
      <c r="C8" s="48"/>
      <c r="D8" s="48"/>
      <c r="E8" s="44"/>
      <c r="M8" s="9"/>
    </row>
    <row r="9" spans="1:13" x14ac:dyDescent="0.25">
      <c r="B9" s="49" t="s">
        <v>4</v>
      </c>
      <c r="C9" s="49"/>
      <c r="D9" s="49"/>
      <c r="E9" s="44"/>
      <c r="M9" s="9"/>
    </row>
    <row r="10" spans="1:13" x14ac:dyDescent="0.25">
      <c r="B10" s="41"/>
      <c r="C10" s="41"/>
      <c r="M10" s="9"/>
    </row>
    <row r="11" spans="1:13" x14ac:dyDescent="0.25">
      <c r="C11" s="51"/>
    </row>
    <row r="12" spans="1:13" x14ac:dyDescent="0.25">
      <c r="B12" s="52" t="s">
        <v>58</v>
      </c>
      <c r="M12" s="9"/>
    </row>
    <row r="13" spans="1:13" hidden="1" x14ac:dyDescent="0.25">
      <c r="B13" s="53" t="s">
        <v>59</v>
      </c>
      <c r="C13" s="54">
        <v>0</v>
      </c>
    </row>
    <row r="14" spans="1:13" x14ac:dyDescent="0.25">
      <c r="B14" s="53" t="s">
        <v>60</v>
      </c>
      <c r="C14" s="55">
        <v>43559497.969999999</v>
      </c>
      <c r="D14" s="56"/>
      <c r="H14" s="57"/>
    </row>
    <row r="15" spans="1:13" x14ac:dyDescent="0.25">
      <c r="B15" s="53" t="s">
        <v>61</v>
      </c>
      <c r="C15" s="55">
        <v>42514518.310000002</v>
      </c>
      <c r="D15" s="56"/>
    </row>
    <row r="16" spans="1:13" x14ac:dyDescent="0.25">
      <c r="B16" s="53" t="s">
        <v>62</v>
      </c>
      <c r="C16" s="55">
        <v>0</v>
      </c>
      <c r="D16" s="56"/>
    </row>
    <row r="17" spans="2:5" x14ac:dyDescent="0.25">
      <c r="B17" s="52" t="s">
        <v>63</v>
      </c>
      <c r="C17" s="58">
        <f>SUM(C13:C16)</f>
        <v>86074016.280000001</v>
      </c>
      <c r="D17" s="56"/>
    </row>
    <row r="18" spans="2:5" x14ac:dyDescent="0.25">
      <c r="B18" s="59"/>
      <c r="C18" s="60"/>
      <c r="D18" s="56"/>
      <c r="E18" s="61"/>
    </row>
    <row r="19" spans="2:5" x14ac:dyDescent="0.25">
      <c r="B19" s="62" t="s">
        <v>64</v>
      </c>
      <c r="D19" s="56"/>
    </row>
    <row r="20" spans="2:5" x14ac:dyDescent="0.25">
      <c r="B20" s="53" t="s">
        <v>65</v>
      </c>
      <c r="C20" s="61">
        <v>49429123.020000003</v>
      </c>
      <c r="D20" s="56"/>
    </row>
    <row r="21" spans="2:5" x14ac:dyDescent="0.25">
      <c r="B21" s="53" t="s">
        <v>66</v>
      </c>
      <c r="C21" s="61"/>
      <c r="D21" s="56"/>
    </row>
    <row r="22" spans="2:5" x14ac:dyDescent="0.25">
      <c r="B22" s="53" t="s">
        <v>67</v>
      </c>
      <c r="C22" s="61">
        <v>6968418.0700000003</v>
      </c>
      <c r="D22" s="56"/>
    </row>
    <row r="23" spans="2:5" x14ac:dyDescent="0.25">
      <c r="B23" s="53" t="s">
        <v>68</v>
      </c>
      <c r="C23" s="61">
        <v>1743571.9116666666</v>
      </c>
      <c r="D23" s="56"/>
    </row>
    <row r="24" spans="2:5" x14ac:dyDescent="0.25">
      <c r="B24" s="53" t="s">
        <v>69</v>
      </c>
      <c r="C24" s="54"/>
      <c r="D24" s="56"/>
    </row>
    <row r="25" spans="2:5" x14ac:dyDescent="0.25">
      <c r="B25" s="53" t="s">
        <v>70</v>
      </c>
      <c r="C25" s="55">
        <v>1796405.64</v>
      </c>
      <c r="D25" s="56"/>
    </row>
    <row r="26" spans="2:5" x14ac:dyDescent="0.25">
      <c r="B26" s="53" t="s">
        <v>71</v>
      </c>
      <c r="C26" s="55">
        <v>0</v>
      </c>
      <c r="D26" s="56"/>
    </row>
    <row r="27" spans="2:5" x14ac:dyDescent="0.25">
      <c r="B27" s="52" t="s">
        <v>72</v>
      </c>
      <c r="C27" s="63">
        <f>SUM(C20:C26)</f>
        <v>59937518.641666673</v>
      </c>
      <c r="D27" s="56"/>
    </row>
    <row r="28" spans="2:5" x14ac:dyDescent="0.25">
      <c r="B28" s="59"/>
      <c r="C28" s="60"/>
      <c r="D28" s="56"/>
    </row>
    <row r="29" spans="2:5" x14ac:dyDescent="0.25">
      <c r="B29" s="53" t="s">
        <v>73</v>
      </c>
      <c r="C29" s="54" t="s">
        <v>74</v>
      </c>
      <c r="D29" s="56"/>
    </row>
    <row r="30" spans="2:5" x14ac:dyDescent="0.25">
      <c r="B30" s="59"/>
      <c r="D30" s="56"/>
    </row>
    <row r="31" spans="2:5" x14ac:dyDescent="0.25">
      <c r="B31" s="53" t="s">
        <v>75</v>
      </c>
      <c r="C31" s="54">
        <v>0</v>
      </c>
      <c r="D31" s="56"/>
    </row>
    <row r="32" spans="2:5" x14ac:dyDescent="0.25">
      <c r="B32" s="59"/>
      <c r="D32" s="56"/>
    </row>
    <row r="33" spans="2:4" x14ac:dyDescent="0.25">
      <c r="B33" s="52" t="s">
        <v>48</v>
      </c>
      <c r="C33" s="64">
        <f>+C17-C27</f>
        <v>26136497.638333328</v>
      </c>
      <c r="D33" s="56"/>
    </row>
    <row r="34" spans="2:4" x14ac:dyDescent="0.25">
      <c r="B34" s="59"/>
      <c r="C34" s="60"/>
      <c r="D34" s="56"/>
    </row>
    <row r="35" spans="2:4" x14ac:dyDescent="0.25">
      <c r="B35" s="65" t="s">
        <v>76</v>
      </c>
      <c r="D35" s="56"/>
    </row>
    <row r="36" spans="2:4" x14ac:dyDescent="0.25">
      <c r="B36" s="53" t="s">
        <v>77</v>
      </c>
      <c r="C36" s="54">
        <v>0</v>
      </c>
      <c r="D36" s="56"/>
    </row>
    <row r="37" spans="2:4" x14ac:dyDescent="0.25">
      <c r="B37" s="53" t="s">
        <v>50</v>
      </c>
      <c r="C37" s="54">
        <v>0</v>
      </c>
      <c r="D37" s="56"/>
    </row>
    <row r="38" spans="2:4" ht="16.5" thickBot="1" x14ac:dyDescent="0.3">
      <c r="B38" s="66"/>
      <c r="C38" s="67">
        <v>0</v>
      </c>
      <c r="D38" s="56"/>
    </row>
    <row r="39" spans="2:4" ht="16.5" thickTop="1" x14ac:dyDescent="0.25">
      <c r="B39" s="59"/>
      <c r="D39" s="56"/>
    </row>
    <row r="40" spans="2:4" x14ac:dyDescent="0.25">
      <c r="B40" s="68"/>
      <c r="D40" s="56"/>
    </row>
    <row r="41" spans="2:4" x14ac:dyDescent="0.25">
      <c r="B41" s="68"/>
      <c r="D41" s="56"/>
    </row>
    <row r="42" spans="2:4" x14ac:dyDescent="0.25">
      <c r="B42" s="68"/>
      <c r="D42" s="56"/>
    </row>
    <row r="43" spans="2:4" x14ac:dyDescent="0.25">
      <c r="B43" s="68"/>
      <c r="D43" s="56"/>
    </row>
    <row r="44" spans="2:4" x14ac:dyDescent="0.25">
      <c r="D44" s="56"/>
    </row>
    <row r="45" spans="2:4" x14ac:dyDescent="0.25">
      <c r="B45" s="39" t="s">
        <v>53</v>
      </c>
      <c r="D45" s="56"/>
    </row>
    <row r="46" spans="2:4" x14ac:dyDescent="0.25">
      <c r="B46" s="40" t="s">
        <v>54</v>
      </c>
    </row>
  </sheetData>
  <mergeCells count="6">
    <mergeCell ref="B4:D4"/>
    <mergeCell ref="A5:E5"/>
    <mergeCell ref="B7:D7"/>
    <mergeCell ref="B8:D8"/>
    <mergeCell ref="B9:D9"/>
    <mergeCell ref="B10:C10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N71"/>
  <sheetViews>
    <sheetView workbookViewId="0">
      <selection activeCell="F68" sqref="F68"/>
    </sheetView>
  </sheetViews>
  <sheetFormatPr baseColWidth="10" defaultColWidth="11.42578125" defaultRowHeight="15.75" x14ac:dyDescent="0.25"/>
  <cols>
    <col min="1" max="1" width="7.85546875" style="5" customWidth="1"/>
    <col min="2" max="2" width="58.7109375" style="5" customWidth="1"/>
    <col min="3" max="3" width="21.42578125" style="4" customWidth="1"/>
    <col min="4" max="4" width="14.28515625" style="27" customWidth="1"/>
    <col min="5" max="6" width="18.85546875" style="37" customWidth="1"/>
    <col min="7" max="7" width="18.5703125" style="37" bestFit="1" customWidth="1"/>
    <col min="8" max="8" width="17.42578125" style="37" bestFit="1" customWidth="1"/>
    <col min="9" max="9" width="18.5703125" style="4" bestFit="1" customWidth="1"/>
    <col min="10" max="10" width="14.42578125" style="4" bestFit="1" customWidth="1"/>
    <col min="11" max="11" width="17.42578125" style="4" bestFit="1" customWidth="1"/>
    <col min="12" max="13" width="13.28515625" style="4" bestFit="1" customWidth="1"/>
    <col min="14" max="14" width="14.42578125" style="4" bestFit="1" customWidth="1"/>
    <col min="15" max="16384" width="11.42578125" style="5"/>
  </cols>
  <sheetData>
    <row r="4" spans="2:10" x14ac:dyDescent="0.25">
      <c r="B4" s="93" t="s">
        <v>78</v>
      </c>
      <c r="C4" s="93"/>
      <c r="D4" s="93"/>
    </row>
    <row r="5" spans="2:10" x14ac:dyDescent="0.25">
      <c r="B5" s="41" t="s">
        <v>79</v>
      </c>
      <c r="C5" s="41"/>
      <c r="D5" s="41"/>
    </row>
    <row r="6" spans="2:10" x14ac:dyDescent="0.25">
      <c r="B6" s="41" t="s">
        <v>80</v>
      </c>
      <c r="C6" s="41"/>
      <c r="D6" s="41"/>
    </row>
    <row r="7" spans="2:10" x14ac:dyDescent="0.25">
      <c r="B7" s="41" t="s">
        <v>81</v>
      </c>
      <c r="C7" s="41"/>
      <c r="D7" s="41"/>
    </row>
    <row r="8" spans="2:10" x14ac:dyDescent="0.25">
      <c r="B8" s="69"/>
    </row>
    <row r="9" spans="2:10" x14ac:dyDescent="0.25">
      <c r="B9" s="69"/>
      <c r="I9" s="37"/>
      <c r="J9" s="37"/>
    </row>
    <row r="10" spans="2:10" x14ac:dyDescent="0.25">
      <c r="B10" s="70" t="s">
        <v>82</v>
      </c>
      <c r="I10" s="37"/>
      <c r="J10" s="37"/>
    </row>
    <row r="11" spans="2:10" hidden="1" x14ac:dyDescent="0.25">
      <c r="B11" s="71" t="s">
        <v>83</v>
      </c>
      <c r="C11" s="16">
        <v>0</v>
      </c>
      <c r="D11" s="72"/>
      <c r="I11" s="37"/>
      <c r="J11" s="37"/>
    </row>
    <row r="12" spans="2:10" hidden="1" x14ac:dyDescent="0.25">
      <c r="B12" s="71" t="s">
        <v>84</v>
      </c>
      <c r="C12" s="16">
        <v>0</v>
      </c>
      <c r="D12" s="72"/>
      <c r="I12" s="37"/>
      <c r="J12" s="37"/>
    </row>
    <row r="13" spans="2:10" x14ac:dyDescent="0.25">
      <c r="B13" s="71" t="s">
        <v>85</v>
      </c>
      <c r="C13" s="16">
        <v>43559497.969999999</v>
      </c>
      <c r="D13" s="73"/>
      <c r="I13" s="37"/>
      <c r="J13" s="37"/>
    </row>
    <row r="14" spans="2:10" x14ac:dyDescent="0.25">
      <c r="B14" s="71" t="s">
        <v>86</v>
      </c>
      <c r="C14" s="16">
        <v>42514518.310000002</v>
      </c>
      <c r="D14" s="73"/>
      <c r="I14" s="37"/>
      <c r="J14" s="37"/>
    </row>
    <row r="15" spans="2:10" hidden="1" x14ac:dyDescent="0.25">
      <c r="B15" s="71" t="s">
        <v>87</v>
      </c>
      <c r="C15" s="16"/>
      <c r="D15" s="73"/>
      <c r="I15" s="37"/>
      <c r="J15" s="37"/>
    </row>
    <row r="16" spans="2:10" hidden="1" x14ac:dyDescent="0.25">
      <c r="B16" s="71" t="s">
        <v>88</v>
      </c>
      <c r="C16" s="16"/>
      <c r="D16" s="73"/>
      <c r="I16" s="37"/>
      <c r="J16" s="37"/>
    </row>
    <row r="17" spans="2:10" hidden="1" x14ac:dyDescent="0.25">
      <c r="B17" s="71" t="s">
        <v>89</v>
      </c>
      <c r="C17" s="16"/>
      <c r="D17" s="73"/>
      <c r="I17" s="37"/>
      <c r="J17" s="37"/>
    </row>
    <row r="18" spans="2:10" x14ac:dyDescent="0.25">
      <c r="B18" s="71" t="s">
        <v>90</v>
      </c>
      <c r="C18" s="16">
        <v>0</v>
      </c>
      <c r="D18" s="29"/>
      <c r="I18" s="37"/>
      <c r="J18" s="37"/>
    </row>
    <row r="19" spans="2:10" ht="31.5" hidden="1" x14ac:dyDescent="0.25">
      <c r="B19" s="71" t="s">
        <v>91</v>
      </c>
      <c r="C19" s="16">
        <v>0</v>
      </c>
      <c r="D19" s="73"/>
      <c r="I19" s="37"/>
      <c r="J19" s="37"/>
    </row>
    <row r="20" spans="2:10" x14ac:dyDescent="0.25">
      <c r="B20" s="71" t="s">
        <v>92</v>
      </c>
      <c r="C20" s="16">
        <v>-43143019.200000003</v>
      </c>
      <c r="D20" s="29"/>
      <c r="I20" s="37"/>
      <c r="J20" s="37"/>
    </row>
    <row r="21" spans="2:10" x14ac:dyDescent="0.25">
      <c r="B21" s="71" t="s">
        <v>93</v>
      </c>
      <c r="C21" s="16">
        <v>-6286103.8200000003</v>
      </c>
      <c r="D21" s="29"/>
      <c r="I21" s="37"/>
      <c r="J21" s="37"/>
    </row>
    <row r="22" spans="2:10" hidden="1" x14ac:dyDescent="0.25">
      <c r="B22" s="71" t="s">
        <v>94</v>
      </c>
      <c r="C22" s="16">
        <v>0</v>
      </c>
      <c r="D22" s="73"/>
      <c r="I22" s="37"/>
      <c r="J22" s="37"/>
    </row>
    <row r="23" spans="2:10" x14ac:dyDescent="0.25">
      <c r="B23" s="71" t="s">
        <v>95</v>
      </c>
      <c r="C23" s="16">
        <v>-6968418.0700000003</v>
      </c>
      <c r="D23" s="29"/>
      <c r="I23" s="37"/>
      <c r="J23" s="37"/>
    </row>
    <row r="24" spans="2:10" hidden="1" x14ac:dyDescent="0.25">
      <c r="B24" s="71" t="s">
        <v>96</v>
      </c>
      <c r="C24" s="16">
        <v>0</v>
      </c>
      <c r="D24" s="73"/>
      <c r="I24" s="37"/>
      <c r="J24" s="37"/>
    </row>
    <row r="25" spans="2:10" hidden="1" x14ac:dyDescent="0.25">
      <c r="B25" s="71" t="s">
        <v>97</v>
      </c>
      <c r="C25" s="16">
        <v>0</v>
      </c>
      <c r="D25" s="73"/>
      <c r="I25" s="37"/>
      <c r="J25" s="37"/>
    </row>
    <row r="26" spans="2:10" x14ac:dyDescent="0.25">
      <c r="B26" s="71" t="s">
        <v>98</v>
      </c>
      <c r="C26" s="16">
        <v>-1796405.64</v>
      </c>
      <c r="D26" s="73"/>
      <c r="I26" s="37"/>
      <c r="J26" s="37"/>
    </row>
    <row r="27" spans="2:10" x14ac:dyDescent="0.25">
      <c r="B27" s="12" t="s">
        <v>99</v>
      </c>
      <c r="C27" s="74">
        <v>27880069.549999997</v>
      </c>
      <c r="D27" s="75"/>
      <c r="I27" s="37"/>
      <c r="J27" s="37"/>
    </row>
    <row r="28" spans="2:10" x14ac:dyDescent="0.25">
      <c r="B28" s="76"/>
      <c r="C28" s="77"/>
      <c r="D28" s="78"/>
      <c r="I28" s="37"/>
      <c r="J28" s="37"/>
    </row>
    <row r="29" spans="2:10" x14ac:dyDescent="0.25">
      <c r="B29" s="79" t="s">
        <v>100</v>
      </c>
      <c r="C29" s="80"/>
      <c r="D29" s="81"/>
      <c r="I29" s="37"/>
      <c r="J29" s="37"/>
    </row>
    <row r="30" spans="2:10" hidden="1" x14ac:dyDescent="0.25">
      <c r="B30" s="82" t="s">
        <v>101</v>
      </c>
      <c r="C30" s="16">
        <v>0</v>
      </c>
      <c r="D30" s="83"/>
      <c r="I30" s="37"/>
      <c r="J30" s="37"/>
    </row>
    <row r="31" spans="2:10" hidden="1" x14ac:dyDescent="0.25">
      <c r="B31" s="71" t="s">
        <v>102</v>
      </c>
      <c r="C31" s="16">
        <v>0</v>
      </c>
      <c r="D31" s="83"/>
      <c r="I31" s="37"/>
      <c r="J31" s="37"/>
    </row>
    <row r="32" spans="2:10" ht="31.5" hidden="1" x14ac:dyDescent="0.25">
      <c r="B32" s="71" t="s">
        <v>103</v>
      </c>
      <c r="C32" s="16">
        <v>0</v>
      </c>
      <c r="D32" s="83"/>
      <c r="I32" s="37"/>
      <c r="J32" s="37"/>
    </row>
    <row r="33" spans="2:10" ht="31.5" hidden="1" x14ac:dyDescent="0.25">
      <c r="B33" s="71" t="s">
        <v>104</v>
      </c>
      <c r="C33" s="16">
        <v>0</v>
      </c>
      <c r="D33" s="83"/>
      <c r="I33" s="37"/>
      <c r="J33" s="37"/>
    </row>
    <row r="34" spans="2:10" ht="31.5" hidden="1" x14ac:dyDescent="0.25">
      <c r="B34" s="71" t="s">
        <v>105</v>
      </c>
      <c r="C34" s="16">
        <v>0</v>
      </c>
      <c r="D34" s="83"/>
      <c r="I34" s="37"/>
      <c r="J34" s="37"/>
    </row>
    <row r="35" spans="2:10" hidden="1" x14ac:dyDescent="0.25">
      <c r="B35" s="71" t="s">
        <v>90</v>
      </c>
      <c r="C35" s="16">
        <v>0</v>
      </c>
      <c r="D35" s="83"/>
      <c r="I35" s="37"/>
      <c r="J35" s="37"/>
    </row>
    <row r="36" spans="2:10" x14ac:dyDescent="0.25">
      <c r="B36" s="71" t="s">
        <v>106</v>
      </c>
      <c r="C36" s="16">
        <v>-879235.7</v>
      </c>
      <c r="G36" s="84"/>
      <c r="H36" s="84"/>
      <c r="I36" s="84"/>
      <c r="J36" s="37"/>
    </row>
    <row r="37" spans="2:10" ht="31.5" hidden="1" x14ac:dyDescent="0.25">
      <c r="B37" s="71" t="s">
        <v>107</v>
      </c>
      <c r="C37" s="16">
        <v>0</v>
      </c>
      <c r="D37" s="25"/>
      <c r="I37" s="37"/>
      <c r="J37" s="37"/>
    </row>
    <row r="38" spans="2:10" ht="31.5" hidden="1" x14ac:dyDescent="0.25">
      <c r="B38" s="71" t="s">
        <v>108</v>
      </c>
      <c r="C38" s="16">
        <v>0</v>
      </c>
      <c r="D38" s="25"/>
      <c r="I38" s="37"/>
      <c r="J38" s="37"/>
    </row>
    <row r="39" spans="2:10" ht="31.5" hidden="1" x14ac:dyDescent="0.25">
      <c r="B39" s="71" t="s">
        <v>109</v>
      </c>
      <c r="C39" s="16">
        <v>0</v>
      </c>
      <c r="D39" s="25"/>
      <c r="I39" s="37"/>
      <c r="J39" s="37"/>
    </row>
    <row r="40" spans="2:10" ht="31.5" hidden="1" x14ac:dyDescent="0.25">
      <c r="B40" s="71" t="s">
        <v>110</v>
      </c>
      <c r="C40" s="16">
        <v>0</v>
      </c>
      <c r="D40" s="25"/>
      <c r="I40" s="37"/>
      <c r="J40" s="37"/>
    </row>
    <row r="41" spans="2:10" hidden="1" x14ac:dyDescent="0.25">
      <c r="B41" s="71" t="s">
        <v>111</v>
      </c>
      <c r="C41" s="16">
        <v>0</v>
      </c>
      <c r="D41" s="25"/>
      <c r="I41" s="37"/>
      <c r="J41" s="37"/>
    </row>
    <row r="42" spans="2:10" hidden="1" x14ac:dyDescent="0.25">
      <c r="B42" s="71" t="s">
        <v>98</v>
      </c>
      <c r="C42" s="85">
        <v>0</v>
      </c>
      <c r="D42" s="86"/>
      <c r="I42" s="37"/>
      <c r="J42" s="37"/>
    </row>
    <row r="43" spans="2:10" x14ac:dyDescent="0.25">
      <c r="B43" s="79" t="s">
        <v>112</v>
      </c>
      <c r="C43" s="87">
        <v>-879235.7</v>
      </c>
      <c r="D43" s="88"/>
      <c r="I43" s="37"/>
      <c r="J43" s="37"/>
    </row>
    <row r="44" spans="2:10" x14ac:dyDescent="0.25">
      <c r="B44" s="76"/>
      <c r="C44" s="77"/>
      <c r="D44" s="89"/>
      <c r="I44" s="37"/>
      <c r="J44" s="37"/>
    </row>
    <row r="45" spans="2:10" x14ac:dyDescent="0.25">
      <c r="B45" s="79" t="s">
        <v>113</v>
      </c>
      <c r="C45" s="80"/>
      <c r="D45" s="81"/>
      <c r="I45" s="37"/>
      <c r="J45" s="37"/>
    </row>
    <row r="46" spans="2:10" hidden="1" x14ac:dyDescent="0.25">
      <c r="B46" s="71" t="s">
        <v>114</v>
      </c>
      <c r="C46" s="16">
        <v>0</v>
      </c>
      <c r="D46" s="81"/>
      <c r="I46" s="37"/>
      <c r="J46" s="37"/>
    </row>
    <row r="47" spans="2:10" hidden="1" x14ac:dyDescent="0.25">
      <c r="B47" s="71" t="s">
        <v>115</v>
      </c>
      <c r="C47" s="16">
        <v>0</v>
      </c>
      <c r="D47" s="81"/>
      <c r="I47" s="37"/>
      <c r="J47" s="37"/>
    </row>
    <row r="48" spans="2:10" hidden="1" x14ac:dyDescent="0.25">
      <c r="B48" s="71" t="s">
        <v>116</v>
      </c>
      <c r="C48" s="16">
        <v>0</v>
      </c>
      <c r="D48" s="81"/>
      <c r="I48" s="37"/>
      <c r="J48" s="37"/>
    </row>
    <row r="49" spans="2:10" ht="31.5" hidden="1" x14ac:dyDescent="0.25">
      <c r="B49" s="71" t="s">
        <v>117</v>
      </c>
      <c r="C49" s="16">
        <v>0</v>
      </c>
      <c r="D49" s="81"/>
      <c r="I49" s="37"/>
      <c r="J49" s="37"/>
    </row>
    <row r="50" spans="2:10" hidden="1" x14ac:dyDescent="0.25">
      <c r="B50" s="71" t="s">
        <v>90</v>
      </c>
      <c r="C50" s="16">
        <v>0</v>
      </c>
      <c r="D50" s="81"/>
      <c r="I50" s="37"/>
      <c r="J50" s="37"/>
    </row>
    <row r="51" spans="2:10" ht="31.5" hidden="1" x14ac:dyDescent="0.25">
      <c r="B51" s="71" t="s">
        <v>118</v>
      </c>
      <c r="C51" s="16">
        <v>0</v>
      </c>
      <c r="D51" s="81"/>
      <c r="I51" s="37"/>
      <c r="J51" s="37"/>
    </row>
    <row r="52" spans="2:10" ht="31.5" hidden="1" x14ac:dyDescent="0.25">
      <c r="B52" s="71" t="s">
        <v>119</v>
      </c>
      <c r="C52" s="16">
        <v>0</v>
      </c>
      <c r="D52" s="81"/>
      <c r="I52" s="37"/>
      <c r="J52" s="37"/>
    </row>
    <row r="53" spans="2:10" hidden="1" x14ac:dyDescent="0.25">
      <c r="B53" s="71" t="s">
        <v>120</v>
      </c>
      <c r="C53" s="16">
        <v>0</v>
      </c>
      <c r="D53" s="81"/>
      <c r="I53" s="37"/>
      <c r="J53" s="37"/>
    </row>
    <row r="54" spans="2:10" hidden="1" x14ac:dyDescent="0.25">
      <c r="B54" s="71" t="s">
        <v>121</v>
      </c>
      <c r="C54" s="16">
        <v>0</v>
      </c>
      <c r="D54" s="81"/>
      <c r="I54" s="37"/>
      <c r="J54" s="37"/>
    </row>
    <row r="55" spans="2:10" ht="31.5" hidden="1" x14ac:dyDescent="0.25">
      <c r="B55" s="71" t="s">
        <v>122</v>
      </c>
      <c r="C55" s="16">
        <v>0</v>
      </c>
      <c r="D55" s="81"/>
      <c r="I55" s="37"/>
      <c r="J55" s="37"/>
    </row>
    <row r="56" spans="2:10" hidden="1" x14ac:dyDescent="0.25">
      <c r="B56" s="71" t="s">
        <v>123</v>
      </c>
      <c r="C56" s="85">
        <v>0</v>
      </c>
      <c r="D56" s="81"/>
      <c r="I56" s="37"/>
      <c r="J56" s="37"/>
    </row>
    <row r="57" spans="2:10" x14ac:dyDescent="0.25">
      <c r="B57" s="79" t="s">
        <v>124</v>
      </c>
      <c r="C57" s="74">
        <v>0</v>
      </c>
      <c r="D57" s="81"/>
      <c r="I57" s="37"/>
      <c r="J57" s="37"/>
    </row>
    <row r="58" spans="2:10" x14ac:dyDescent="0.25">
      <c r="B58" s="76"/>
      <c r="D58" s="81"/>
      <c r="I58" s="37"/>
      <c r="J58" s="37"/>
    </row>
    <row r="59" spans="2:10" ht="31.5" x14ac:dyDescent="0.25">
      <c r="B59" s="71" t="s">
        <v>125</v>
      </c>
      <c r="C59" s="16">
        <v>27000833.849999998</v>
      </c>
      <c r="D59" s="81"/>
      <c r="I59" s="37"/>
      <c r="J59" s="37"/>
    </row>
    <row r="60" spans="2:10" x14ac:dyDescent="0.25">
      <c r="B60" s="71" t="s">
        <v>126</v>
      </c>
      <c r="C60" s="85">
        <v>59088508.839999996</v>
      </c>
      <c r="D60" s="81"/>
      <c r="I60" s="37"/>
      <c r="J60" s="37"/>
    </row>
    <row r="61" spans="2:10" x14ac:dyDescent="0.25">
      <c r="B61" s="12" t="s">
        <v>127</v>
      </c>
      <c r="C61" s="74">
        <v>86089342.689999998</v>
      </c>
      <c r="D61" s="81"/>
      <c r="I61" s="37"/>
      <c r="J61" s="37"/>
    </row>
    <row r="62" spans="2:10" x14ac:dyDescent="0.25">
      <c r="D62" s="81"/>
      <c r="F62" s="90"/>
      <c r="I62" s="37"/>
      <c r="J62" s="37"/>
    </row>
    <row r="63" spans="2:10" x14ac:dyDescent="0.25">
      <c r="C63" s="91">
        <v>86089342.689999998</v>
      </c>
      <c r="D63" s="81"/>
      <c r="E63" s="27"/>
      <c r="F63" s="92"/>
      <c r="I63" s="37"/>
      <c r="J63" s="37"/>
    </row>
    <row r="64" spans="2:10" x14ac:dyDescent="0.25">
      <c r="D64" s="81"/>
      <c r="F64" s="92"/>
      <c r="I64" s="37"/>
      <c r="J64" s="37"/>
    </row>
    <row r="65" spans="2:10" x14ac:dyDescent="0.25">
      <c r="D65" s="81"/>
      <c r="F65" s="92"/>
      <c r="I65" s="37"/>
      <c r="J65" s="37"/>
    </row>
    <row r="66" spans="2:10" x14ac:dyDescent="0.25">
      <c r="D66" s="81"/>
      <c r="F66" s="92"/>
      <c r="I66" s="37"/>
      <c r="J66" s="37"/>
    </row>
    <row r="67" spans="2:10" x14ac:dyDescent="0.25">
      <c r="C67" s="37"/>
      <c r="D67" s="81"/>
      <c r="F67" s="92"/>
      <c r="I67" s="37"/>
      <c r="J67" s="37"/>
    </row>
    <row r="68" spans="2:10" x14ac:dyDescent="0.25">
      <c r="I68" s="37"/>
      <c r="J68" s="37"/>
    </row>
    <row r="70" spans="2:10" x14ac:dyDescent="0.25">
      <c r="B70" s="39" t="s">
        <v>53</v>
      </c>
    </row>
    <row r="71" spans="2:10" x14ac:dyDescent="0.25">
      <c r="B71" s="40" t="s">
        <v>54</v>
      </c>
    </row>
  </sheetData>
  <mergeCells count="4">
    <mergeCell ref="B4:D4"/>
    <mergeCell ref="B5:D5"/>
    <mergeCell ref="B6:D6"/>
    <mergeCell ref="B7:D7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Balance General</vt:lpstr>
      <vt:lpstr>Estado de Rendimiento</vt:lpstr>
      <vt:lpstr>Estado Flujo Efectivo</vt:lpstr>
      <vt:lpstr>'Balance General'!Área_de_impresión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Cynthia Ginette Payano Reyes</dc:creator>
  <cp:lastModifiedBy>Persio Ventura</cp:lastModifiedBy>
  <cp:lastPrinted>2024-02-06T15:22:57Z</cp:lastPrinted>
  <dcterms:created xsi:type="dcterms:W3CDTF">2024-02-06T15:19:09Z</dcterms:created>
  <dcterms:modified xsi:type="dcterms:W3CDTF">2024-02-07T20:17:34Z</dcterms:modified>
</cp:coreProperties>
</file>