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12 - Diciembre\Excell\"/>
    </mc:Choice>
  </mc:AlternateContent>
  <bookViews>
    <workbookView xWindow="0" yWindow="0" windowWidth="20490" windowHeight="7755"/>
  </bookViews>
  <sheets>
    <sheet name="INFORME PERSI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9" i="1"/>
  <c r="I16" i="1" l="1"/>
  <c r="I15" i="1"/>
  <c r="I14" i="1"/>
  <c r="I11" i="1"/>
  <c r="I12" i="1"/>
  <c r="I13" i="1"/>
  <c r="I9" i="1" l="1"/>
  <c r="I10" i="1"/>
  <c r="I8" i="1"/>
  <c r="A19" i="1" l="1"/>
  <c r="A18" i="1"/>
  <c r="A17" i="1"/>
  <c r="A16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<sst xmlns="http://schemas.openxmlformats.org/spreadsheetml/2006/main" count="19" uniqueCount="19">
  <si>
    <t>MINISTERIO DE SALUD PÚBLICA</t>
  </si>
  <si>
    <t>Hospital Traumatologico Dr. Ney Arias Lora</t>
  </si>
  <si>
    <t>DEPARTAMENTO DE ESTADISTICA</t>
  </si>
  <si>
    <t>MES/AÑO</t>
  </si>
  <si>
    <t>CONSULTAS</t>
  </si>
  <si>
    <t>EMERGENCIA</t>
  </si>
  <si>
    <t>PROCEDIMIENTOS</t>
  </si>
  <si>
    <t>PROCEDIMIENTOS  QUIRURGICOS</t>
  </si>
  <si>
    <t>ACCIDENTES DE TRANSITO</t>
  </si>
  <si>
    <t>IMÁGENES</t>
  </si>
  <si>
    <t>LABORATORIO</t>
  </si>
  <si>
    <t>FARMACIA</t>
  </si>
  <si>
    <t>CIRUGIA</t>
  </si>
  <si>
    <t>ORTOPEDIA</t>
  </si>
  <si>
    <t>MAXILO</t>
  </si>
  <si>
    <t>NEUROCIRUGIA</t>
  </si>
  <si>
    <t>TOTAL</t>
  </si>
  <si>
    <t>HOSPITALIZACIÓN</t>
  </si>
  <si>
    <t>INFORME POR MES  DE LAS DIFERENTES AREAS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</si>
</sst>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m\-yy"/>
    <numFmt numFmtId="165" formatCode="_(* #,##0_);_(* \(#,##0\);_(* &quot;-&quot;??_);_(@_)"/>
    <numFmt numFmtId="166" formatCode="_(* #,##0_);_(* \(#,##0\);_(* &quot;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2" borderId="0" xfId="0" applyNumberFormat="1" applyFont="1" applyFill="1" applyBorder="1" applyAlignment="1">
      <alignment horizontal="right"/>
    </xf>
    <xf numFmtId="165" fontId="0" fillId="2" borderId="0" xfId="1" applyNumberFormat="1" applyFont="1" applyFill="1" applyBorder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6" fontId="0" fillId="2" borderId="0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65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7" fontId="9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7" fontId="9" fillId="2" borderId="0" xfId="0" applyNumberFormat="1" applyFont="1" applyFill="1" applyBorder="1" applyAlignment="1">
      <alignment horizontal="center" vertical="center" wrapText="1"/>
    </xf>
    <xf numFmtId="17" fontId="9" fillId="2" borderId="0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4A9E4"/>
      <color rgb="FF005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tabSelected="1" zoomScale="80" zoomScaleNormal="80" workbookViewId="0">
      <selection activeCell="E27" sqref="E27"/>
    </sheetView>
  </sheetViews>
  <sheetFormatPr baseColWidth="10" defaultRowHeight="15" x14ac:dyDescent="0.25"/>
  <cols>
    <col min="1" max="1" width="17.7109375" customWidth="1"/>
    <col min="2" max="2" width="11.42578125" customWidth="1"/>
    <col min="3" max="3" width="11.5703125" bestFit="1" customWidth="1"/>
    <col min="4" max="4" width="15.140625" bestFit="1" customWidth="1"/>
    <col min="5" max="5" width="11" customWidth="1"/>
    <col min="6" max="6" width="11.5703125" bestFit="1" customWidth="1"/>
    <col min="7" max="7" width="11" customWidth="1"/>
    <col min="8" max="8" width="13" bestFit="1" customWidth="1"/>
    <col min="9" max="9" width="15.42578125" customWidth="1"/>
    <col min="10" max="11" width="11.5703125" bestFit="1" customWidth="1"/>
    <col min="12" max="12" width="12.7109375" bestFit="1" customWidth="1"/>
    <col min="13" max="13" width="11.7109375" customWidth="1"/>
  </cols>
  <sheetData>
    <row r="1" spans="1:14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5.75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5.7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21.75" customHeight="1" x14ac:dyDescent="0.25">
      <c r="A5" s="12" t="s">
        <v>18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ht="20.25" customHeight="1" x14ac:dyDescent="0.25">
      <c r="A6" s="13" t="s">
        <v>3</v>
      </c>
      <c r="B6" s="14" t="s">
        <v>4</v>
      </c>
      <c r="C6" s="14" t="s">
        <v>5</v>
      </c>
      <c r="D6" s="14" t="s">
        <v>17</v>
      </c>
      <c r="E6" s="15" t="s">
        <v>6</v>
      </c>
      <c r="F6" s="15"/>
      <c r="G6" s="15"/>
      <c r="H6" s="15"/>
      <c r="I6" s="16" t="s">
        <v>7</v>
      </c>
      <c r="J6" s="16" t="s">
        <v>8</v>
      </c>
      <c r="K6" s="14" t="s">
        <v>9</v>
      </c>
      <c r="L6" s="14" t="s">
        <v>10</v>
      </c>
      <c r="M6" s="14" t="s">
        <v>11</v>
      </c>
    </row>
    <row r="7" spans="1:14" ht="21.75" customHeight="1" x14ac:dyDescent="0.25">
      <c r="A7" s="13"/>
      <c r="B7" s="14"/>
      <c r="C7" s="14"/>
      <c r="D7" s="14"/>
      <c r="E7" s="17" t="s">
        <v>12</v>
      </c>
      <c r="F7" s="17" t="s">
        <v>13</v>
      </c>
      <c r="G7" s="17" t="s">
        <v>14</v>
      </c>
      <c r="H7" s="17" t="s">
        <v>15</v>
      </c>
      <c r="I7" s="16"/>
      <c r="J7" s="16"/>
      <c r="K7" s="14"/>
      <c r="L7" s="14"/>
      <c r="M7" s="14"/>
    </row>
    <row r="8" spans="1:14" ht="18.75" customHeight="1" x14ac:dyDescent="0.25">
      <c r="A8" s="6" t="str">
        <f>UPPER(TEXT(DATE(2023,1,1),("mmmm-yyyy")))</f>
        <v>ENERO-2023</v>
      </c>
      <c r="B8" s="7">
        <v>8960</v>
      </c>
      <c r="C8" s="7">
        <v>3327</v>
      </c>
      <c r="D8" s="7">
        <v>664</v>
      </c>
      <c r="E8" s="7">
        <v>258</v>
      </c>
      <c r="F8" s="7">
        <v>305</v>
      </c>
      <c r="G8" s="7">
        <v>186</v>
      </c>
      <c r="H8" s="7">
        <v>30</v>
      </c>
      <c r="I8" s="8">
        <f>SUM(E8:H8)</f>
        <v>779</v>
      </c>
      <c r="J8" s="7">
        <v>825</v>
      </c>
      <c r="K8" s="7">
        <v>9950</v>
      </c>
      <c r="L8" s="7">
        <v>48915</v>
      </c>
      <c r="M8" s="7">
        <v>15162</v>
      </c>
      <c r="N8" s="2"/>
    </row>
    <row r="9" spans="1:14" ht="18.75" customHeight="1" x14ac:dyDescent="0.25">
      <c r="A9" s="6" t="str">
        <f>UPPER(TEXT(DATE(2023,2,1),("mmmm-yyyy")))</f>
        <v>FEBRERO-2023</v>
      </c>
      <c r="B9" s="7">
        <v>10049</v>
      </c>
      <c r="C9" s="7">
        <v>3316</v>
      </c>
      <c r="D9" s="7">
        <v>754</v>
      </c>
      <c r="E9" s="7">
        <v>328</v>
      </c>
      <c r="F9" s="7">
        <v>297</v>
      </c>
      <c r="G9" s="7">
        <v>144</v>
      </c>
      <c r="H9" s="7">
        <v>35</v>
      </c>
      <c r="I9" s="8">
        <f t="shared" ref="I9:I19" si="0">SUM(E9:H9)</f>
        <v>804</v>
      </c>
      <c r="J9" s="7">
        <v>767</v>
      </c>
      <c r="K9" s="7">
        <v>10291</v>
      </c>
      <c r="L9" s="7">
        <v>61131</v>
      </c>
      <c r="M9" s="7">
        <v>17188</v>
      </c>
      <c r="N9" s="2"/>
    </row>
    <row r="10" spans="1:14" ht="18.75" customHeight="1" x14ac:dyDescent="0.25">
      <c r="A10" s="6" t="str">
        <f>UPPER(TEXT(DATE(2023,3,1),("mmmm-yyyy")))</f>
        <v>MARZO-2023</v>
      </c>
      <c r="B10" s="7">
        <v>9142</v>
      </c>
      <c r="C10" s="7">
        <v>3023</v>
      </c>
      <c r="D10" s="7">
        <v>722</v>
      </c>
      <c r="E10" s="7">
        <v>267</v>
      </c>
      <c r="F10" s="7">
        <v>294</v>
      </c>
      <c r="G10" s="7">
        <v>155</v>
      </c>
      <c r="H10" s="7">
        <v>20</v>
      </c>
      <c r="I10" s="8">
        <f t="shared" si="0"/>
        <v>736</v>
      </c>
      <c r="J10" s="7">
        <v>816</v>
      </c>
      <c r="K10" s="7">
        <v>9850</v>
      </c>
      <c r="L10" s="7">
        <v>50253</v>
      </c>
      <c r="M10" s="7">
        <v>15093</v>
      </c>
      <c r="N10" s="2"/>
    </row>
    <row r="11" spans="1:14" ht="18.75" customHeight="1" x14ac:dyDescent="0.25">
      <c r="A11" s="6" t="str">
        <f>UPPER(TEXT(DATE(2023,4,1),("mmmm-yyyy")))</f>
        <v>ABRIL-2023</v>
      </c>
      <c r="B11" s="7">
        <v>9139</v>
      </c>
      <c r="C11" s="7">
        <v>3408</v>
      </c>
      <c r="D11" s="7">
        <v>749</v>
      </c>
      <c r="E11" s="7">
        <v>275</v>
      </c>
      <c r="F11" s="7">
        <v>342</v>
      </c>
      <c r="G11" s="7">
        <v>203</v>
      </c>
      <c r="H11" s="7">
        <v>32</v>
      </c>
      <c r="I11" s="8">
        <f t="shared" si="0"/>
        <v>852</v>
      </c>
      <c r="J11" s="7">
        <v>911</v>
      </c>
      <c r="K11" s="7">
        <v>10675</v>
      </c>
      <c r="L11" s="7">
        <v>51977</v>
      </c>
      <c r="M11" s="7">
        <v>16606</v>
      </c>
      <c r="N11" s="2"/>
    </row>
    <row r="12" spans="1:14" ht="18.75" customHeight="1" x14ac:dyDescent="0.25">
      <c r="A12" s="6" t="str">
        <f>UPPER(TEXT(DATE(2023,5,1),("mmmm-yyyy")))</f>
        <v>MAYO-2023</v>
      </c>
      <c r="B12" s="7">
        <v>10015</v>
      </c>
      <c r="C12" s="7">
        <v>3226</v>
      </c>
      <c r="D12" s="7">
        <v>723</v>
      </c>
      <c r="E12" s="7">
        <v>286</v>
      </c>
      <c r="F12" s="7">
        <v>314</v>
      </c>
      <c r="G12" s="7">
        <v>169</v>
      </c>
      <c r="H12" s="7">
        <v>23</v>
      </c>
      <c r="I12" s="8">
        <f t="shared" si="0"/>
        <v>792</v>
      </c>
      <c r="J12" s="7">
        <v>854</v>
      </c>
      <c r="K12" s="7">
        <v>10614</v>
      </c>
      <c r="L12" s="7">
        <v>56288</v>
      </c>
      <c r="M12" s="7">
        <v>15860</v>
      </c>
      <c r="N12" s="2"/>
    </row>
    <row r="13" spans="1:14" ht="18.75" customHeight="1" x14ac:dyDescent="0.25">
      <c r="A13" s="6" t="str">
        <f>UPPER(TEXT(DATE(2023,6,1),("mmmm-yyyy")))</f>
        <v>JUNIO-2023</v>
      </c>
      <c r="B13" s="7">
        <v>9460</v>
      </c>
      <c r="C13" s="7">
        <v>3648</v>
      </c>
      <c r="D13" s="7">
        <v>743</v>
      </c>
      <c r="E13" s="7">
        <v>240</v>
      </c>
      <c r="F13" s="7">
        <v>328</v>
      </c>
      <c r="G13" s="7">
        <v>197</v>
      </c>
      <c r="H13" s="7">
        <v>25</v>
      </c>
      <c r="I13" s="8">
        <f t="shared" si="0"/>
        <v>790</v>
      </c>
      <c r="J13" s="7">
        <v>911</v>
      </c>
      <c r="K13" s="7">
        <v>10869</v>
      </c>
      <c r="L13" s="7">
        <v>49309</v>
      </c>
      <c r="M13" s="7">
        <v>18219</v>
      </c>
      <c r="N13" s="2"/>
    </row>
    <row r="14" spans="1:14" ht="18.75" customHeight="1" x14ac:dyDescent="0.25">
      <c r="A14" s="6" t="str">
        <f>UPPER(TEXT(DATE(2023,7,1),("mmmm-yyyy")))</f>
        <v>JULIO-2023</v>
      </c>
      <c r="B14" s="7">
        <v>9952</v>
      </c>
      <c r="C14" s="7">
        <v>3588</v>
      </c>
      <c r="D14" s="7">
        <v>833</v>
      </c>
      <c r="E14" s="7">
        <v>306</v>
      </c>
      <c r="F14" s="7">
        <v>351</v>
      </c>
      <c r="G14" s="7">
        <v>140</v>
      </c>
      <c r="H14" s="7">
        <v>27</v>
      </c>
      <c r="I14" s="7">
        <f t="shared" si="0"/>
        <v>824</v>
      </c>
      <c r="J14" s="7">
        <v>897</v>
      </c>
      <c r="K14" s="7">
        <v>11190</v>
      </c>
      <c r="L14" s="7">
        <v>49810</v>
      </c>
      <c r="M14" s="7">
        <v>17157</v>
      </c>
      <c r="N14" s="2"/>
    </row>
    <row r="15" spans="1:14" ht="18.75" customHeight="1" x14ac:dyDescent="0.25">
      <c r="A15" s="6" t="str">
        <f>UPPER(TEXT(DATE(2023,8,1),("mmmm-yyyy")))</f>
        <v>AGOSTO-2023</v>
      </c>
      <c r="B15" s="7">
        <v>8589</v>
      </c>
      <c r="C15" s="7">
        <v>3797</v>
      </c>
      <c r="D15" s="7">
        <v>750</v>
      </c>
      <c r="E15" s="7">
        <v>243</v>
      </c>
      <c r="F15" s="7">
        <v>289</v>
      </c>
      <c r="G15" s="7">
        <v>192</v>
      </c>
      <c r="H15" s="7">
        <v>22</v>
      </c>
      <c r="I15" s="7">
        <f t="shared" si="0"/>
        <v>746</v>
      </c>
      <c r="J15" s="7">
        <v>963</v>
      </c>
      <c r="K15" s="7">
        <v>11397</v>
      </c>
      <c r="L15" s="7">
        <v>44945</v>
      </c>
      <c r="M15" s="7">
        <v>18420</v>
      </c>
      <c r="N15" s="2"/>
    </row>
    <row r="16" spans="1:14" ht="18.75" customHeight="1" x14ac:dyDescent="0.25">
      <c r="A16" s="6" t="str">
        <f>UPPER(TEXT(DATE(2023,9,1),("mmmm-yyyy")))</f>
        <v>SEPTIEMBRE-2023</v>
      </c>
      <c r="B16" s="7">
        <v>10721</v>
      </c>
      <c r="C16" s="7">
        <v>3858</v>
      </c>
      <c r="D16" s="7">
        <v>857</v>
      </c>
      <c r="E16" s="7">
        <v>337</v>
      </c>
      <c r="F16" s="7">
        <v>334</v>
      </c>
      <c r="G16" s="7">
        <v>157</v>
      </c>
      <c r="H16" s="7">
        <v>31</v>
      </c>
      <c r="I16" s="9">
        <f t="shared" si="0"/>
        <v>859</v>
      </c>
      <c r="J16" s="7">
        <v>1087</v>
      </c>
      <c r="K16" s="7">
        <v>12239</v>
      </c>
      <c r="L16" s="7">
        <v>48817</v>
      </c>
      <c r="M16" s="7">
        <v>18713</v>
      </c>
      <c r="N16" s="2"/>
    </row>
    <row r="17" spans="1:14" ht="18.75" customHeight="1" x14ac:dyDescent="0.25">
      <c r="A17" s="6" t="str">
        <f>UPPER(TEXT(DATE(2023,10,1),("mmmm-yyyy")))</f>
        <v>OCTUBRE-2023</v>
      </c>
      <c r="B17" s="7">
        <v>11657</v>
      </c>
      <c r="C17" s="7">
        <v>3435</v>
      </c>
      <c r="D17" s="7">
        <v>888</v>
      </c>
      <c r="E17" s="7">
        <v>359</v>
      </c>
      <c r="F17" s="7">
        <v>373</v>
      </c>
      <c r="G17" s="7">
        <v>212</v>
      </c>
      <c r="H17" s="7">
        <v>27</v>
      </c>
      <c r="I17" s="9">
        <f t="shared" si="0"/>
        <v>971</v>
      </c>
      <c r="J17" s="7">
        <v>1050</v>
      </c>
      <c r="K17" s="7">
        <v>12606</v>
      </c>
      <c r="L17" s="7">
        <v>54421</v>
      </c>
      <c r="M17" s="7">
        <v>18940</v>
      </c>
      <c r="N17" s="2"/>
    </row>
    <row r="18" spans="1:14" ht="18.75" customHeight="1" x14ac:dyDescent="0.25">
      <c r="A18" s="6" t="str">
        <f>UPPER(TEXT(DATE(2023,11,1),("mmmm-yyyy")))</f>
        <v>NOVIEMBRE-2023</v>
      </c>
      <c r="B18" s="7">
        <v>10174</v>
      </c>
      <c r="C18" s="7">
        <v>3122</v>
      </c>
      <c r="D18" s="7">
        <v>888</v>
      </c>
      <c r="E18" s="7">
        <v>312</v>
      </c>
      <c r="F18" s="7">
        <v>377</v>
      </c>
      <c r="G18" s="7">
        <v>262</v>
      </c>
      <c r="H18" s="7">
        <v>32</v>
      </c>
      <c r="I18" s="9">
        <f t="shared" si="0"/>
        <v>983</v>
      </c>
      <c r="J18" s="7">
        <v>931</v>
      </c>
      <c r="K18" s="7">
        <v>11284</v>
      </c>
      <c r="L18" s="7">
        <v>46768</v>
      </c>
      <c r="M18" s="7">
        <v>18940</v>
      </c>
      <c r="N18" s="2"/>
    </row>
    <row r="19" spans="1:14" ht="18.75" customHeight="1" x14ac:dyDescent="0.25">
      <c r="A19" s="6" t="str">
        <f>UPPER(TEXT(DATE(2023,12,1),("mmmm-yyyy")))</f>
        <v>DICIEMBRE-2023</v>
      </c>
      <c r="B19" s="7">
        <v>9125</v>
      </c>
      <c r="C19" s="7">
        <v>3342</v>
      </c>
      <c r="D19" s="7">
        <v>827</v>
      </c>
      <c r="E19" s="7">
        <v>310</v>
      </c>
      <c r="F19" s="7">
        <v>268</v>
      </c>
      <c r="G19" s="7">
        <v>277</v>
      </c>
      <c r="H19" s="7">
        <v>26</v>
      </c>
      <c r="I19" s="9">
        <f t="shared" si="0"/>
        <v>881</v>
      </c>
      <c r="J19" s="7">
        <v>1050</v>
      </c>
      <c r="K19" s="7">
        <v>10527</v>
      </c>
      <c r="L19" s="7">
        <v>41800</v>
      </c>
      <c r="M19" s="7">
        <v>19363</v>
      </c>
      <c r="N19" s="2"/>
    </row>
    <row r="20" spans="1:14" ht="20.25" customHeight="1" x14ac:dyDescent="0.25">
      <c r="A20" s="10" t="s">
        <v>16</v>
      </c>
      <c r="B20" s="11">
        <v>116983</v>
      </c>
      <c r="C20" s="11">
        <v>41090</v>
      </c>
      <c r="D20" s="11">
        <v>9398</v>
      </c>
      <c r="E20" s="11">
        <v>3521</v>
      </c>
      <c r="F20" s="11">
        <v>3872</v>
      </c>
      <c r="G20" s="11">
        <v>2294</v>
      </c>
      <c r="H20" s="11">
        <v>330</v>
      </c>
      <c r="I20" s="11">
        <v>10017</v>
      </c>
      <c r="J20" s="11">
        <v>11062</v>
      </c>
      <c r="K20" s="11">
        <v>131492</v>
      </c>
      <c r="L20" s="11">
        <v>604434</v>
      </c>
      <c r="M20" s="11">
        <v>209661</v>
      </c>
    </row>
    <row r="21" spans="1:14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15">
    <mergeCell ref="A6:A7"/>
    <mergeCell ref="B6:B7"/>
    <mergeCell ref="C6:C7"/>
    <mergeCell ref="D6:D7"/>
    <mergeCell ref="E6:H6"/>
    <mergeCell ref="A1:M1"/>
    <mergeCell ref="A2:M2"/>
    <mergeCell ref="A3:M3"/>
    <mergeCell ref="A4:M4"/>
    <mergeCell ref="A5:M5"/>
    <mergeCell ref="I6:I7"/>
    <mergeCell ref="J6:J7"/>
    <mergeCell ref="K6:K7"/>
    <mergeCell ref="L6:L7"/>
    <mergeCell ref="M6:M7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PERSIO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MRamirez</dc:creator>
  <cp:lastModifiedBy>Persio Ventura</cp:lastModifiedBy>
  <cp:lastPrinted>2023-10-04T13:33:37Z</cp:lastPrinted>
  <dcterms:created xsi:type="dcterms:W3CDTF">2019-12-03T15:12:20Z</dcterms:created>
  <dcterms:modified xsi:type="dcterms:W3CDTF">2024-01-19T14:46:33Z</dcterms:modified>
</cp:coreProperties>
</file>